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6gb-pc\btc office\BTC Office new\aktenbuchen\1 aktenbuchen neu ab 03 2022\Copecart I Onecom\3 - onecom\"/>
    </mc:Choice>
  </mc:AlternateContent>
  <xr:revisionPtr revIDLastSave="0" documentId="8_{E0943144-3508-497F-87D1-2ECA37B0B5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uswertung Teilsystem 12 22" sheetId="3" r:id="rId1"/>
    <sheet name="Details Teilsystem 12 22" sheetId="2" r:id="rId2"/>
    <sheet name="Vorteile und Nachteil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3" l="1"/>
  <c r="W15" i="3"/>
  <c r="U15" i="3"/>
  <c r="T15" i="3"/>
  <c r="S15" i="3"/>
  <c r="R15" i="3"/>
  <c r="Q15" i="3"/>
  <c r="P15" i="3"/>
  <c r="K12" i="3"/>
  <c r="L12" i="3"/>
  <c r="M12" i="3"/>
  <c r="N12" i="3"/>
  <c r="O12" i="3"/>
  <c r="P12" i="3"/>
  <c r="Q12" i="3"/>
  <c r="R12" i="3"/>
  <c r="S12" i="3"/>
  <c r="T12" i="3"/>
  <c r="U12" i="3"/>
  <c r="W12" i="3"/>
  <c r="S11" i="2"/>
  <c r="H13" i="2"/>
  <c r="AJ41" i="2" s="1"/>
  <c r="J11" i="2"/>
  <c r="AG15" i="2" s="1"/>
  <c r="K11" i="2"/>
  <c r="AG16" i="2" s="1"/>
  <c r="L11" i="2"/>
  <c r="AG17" i="2" s="1"/>
  <c r="M11" i="2"/>
  <c r="AG18" i="2" s="1"/>
  <c r="N11" i="2"/>
  <c r="AG19" i="2" s="1"/>
  <c r="O11" i="2"/>
  <c r="AG20" i="2" s="1"/>
  <c r="AJ26" i="2"/>
  <c r="AJ25" i="2"/>
  <c r="AJ24" i="2"/>
  <c r="AJ23" i="2"/>
  <c r="AJ22" i="2"/>
  <c r="AJ21" i="2"/>
  <c r="H20" i="2"/>
  <c r="J20" i="2" s="1"/>
  <c r="AJ20" i="2" s="1"/>
  <c r="H19" i="2"/>
  <c r="J19" i="2" s="1"/>
  <c r="AJ19" i="2" s="1"/>
  <c r="H18" i="2"/>
  <c r="O18" i="2" s="1"/>
  <c r="AO18" i="2" s="1"/>
  <c r="H17" i="2"/>
  <c r="J17" i="2" s="1"/>
  <c r="AJ17" i="2" s="1"/>
  <c r="H16" i="2"/>
  <c r="L16" i="2" s="1"/>
  <c r="AL16" i="2" s="1"/>
  <c r="H15" i="2"/>
  <c r="J15" i="2" s="1"/>
  <c r="AJ15" i="2" s="1"/>
  <c r="H23" i="2"/>
  <c r="K23" i="2" s="1"/>
  <c r="AK23" i="2" s="1"/>
  <c r="H22" i="2"/>
  <c r="O22" i="2" s="1"/>
  <c r="AO22" i="2" s="1"/>
  <c r="H21" i="2"/>
  <c r="Z21" i="2" s="1"/>
  <c r="AZ21" i="2" s="1"/>
  <c r="K17" i="2"/>
  <c r="AK17" i="2" s="1"/>
  <c r="K16" i="2"/>
  <c r="AK16" i="2" s="1"/>
  <c r="K15" i="2"/>
  <c r="AK15" i="2" s="1"/>
  <c r="H25" i="2"/>
  <c r="L25" i="2" s="1"/>
  <c r="AL25" i="2" s="1"/>
  <c r="H24" i="2"/>
  <c r="L24" i="2" s="1"/>
  <c r="AL24" i="2" s="1"/>
  <c r="H26" i="2"/>
  <c r="M26" i="2" s="1"/>
  <c r="AM26" i="2" s="1"/>
  <c r="N23" i="2"/>
  <c r="AN23" i="2" s="1"/>
  <c r="N15" i="2"/>
  <c r="AN15" i="2" s="1"/>
  <c r="P24" i="2"/>
  <c r="AP24" i="2" s="1"/>
  <c r="P23" i="2"/>
  <c r="AP23" i="2" s="1"/>
  <c r="S20" i="2"/>
  <c r="AS20" i="2" s="1"/>
  <c r="S18" i="2"/>
  <c r="AS18" i="2" s="1"/>
  <c r="U24" i="2"/>
  <c r="AU24" i="2" s="1"/>
  <c r="U23" i="2"/>
  <c r="AU23" i="2" s="1"/>
  <c r="V16" i="2"/>
  <c r="AV16" i="2" s="1"/>
  <c r="W24" i="2"/>
  <c r="AW24" i="2" s="1"/>
  <c r="X22" i="2"/>
  <c r="AX22" i="2" s="1"/>
  <c r="X18" i="2"/>
  <c r="AX18" i="2" s="1"/>
  <c r="X16" i="2"/>
  <c r="AX16" i="2" s="1"/>
  <c r="Z24" i="2"/>
  <c r="AZ24" i="2" s="1"/>
  <c r="Z23" i="2"/>
  <c r="AZ23" i="2" s="1"/>
  <c r="Z20" i="2"/>
  <c r="AZ20" i="2" s="1"/>
  <c r="Z16" i="2"/>
  <c r="AZ16" i="2" s="1"/>
  <c r="AA22" i="2"/>
  <c r="BA22" i="2" s="1"/>
  <c r="AC23" i="2"/>
  <c r="BC23" i="2" s="1"/>
  <c r="AC19" i="2"/>
  <c r="BC19" i="2" s="1"/>
  <c r="AD18" i="2"/>
  <c r="BD18" i="2" s="1"/>
  <c r="AE26" i="2"/>
  <c r="BE26" i="2" s="1"/>
  <c r="AM2" i="3"/>
  <c r="AM9" i="3"/>
  <c r="AK9" i="3" s="1"/>
  <c r="AI9" i="3" s="1"/>
  <c r="AM3" i="3"/>
  <c r="AK3" i="3" s="1"/>
  <c r="AI3" i="3" s="1"/>
  <c r="AM1" i="3"/>
  <c r="AM6" i="3"/>
  <c r="AK6" i="3" s="1"/>
  <c r="AI6" i="3" s="1"/>
  <c r="AM8" i="3"/>
  <c r="AK8" i="3" s="1"/>
  <c r="AI8" i="3" s="1"/>
  <c r="AM10" i="3"/>
  <c r="AK10" i="3" s="1"/>
  <c r="AI10" i="3" s="1"/>
  <c r="AV1" i="3"/>
  <c r="AW1" i="3" s="1"/>
  <c r="AV2" i="3"/>
  <c r="AW2" i="3"/>
  <c r="AV3" i="3"/>
  <c r="AW3" i="3" s="1"/>
  <c r="AV4" i="3"/>
  <c r="AW4" i="3" s="1"/>
  <c r="AV5" i="3"/>
  <c r="AW5" i="3" s="1"/>
  <c r="AV6" i="3"/>
  <c r="AW6" i="3" s="1"/>
  <c r="AV7" i="3"/>
  <c r="AW7" i="3" s="1"/>
  <c r="AV8" i="3"/>
  <c r="AW8" i="3"/>
  <c r="AV9" i="3"/>
  <c r="AW9" i="3" s="1"/>
  <c r="AV10" i="3"/>
  <c r="AW10" i="3"/>
  <c r="AU2" i="3"/>
  <c r="AU3" i="3"/>
  <c r="AU4" i="3"/>
  <c r="AU5" i="3"/>
  <c r="AU6" i="3"/>
  <c r="AU7" i="3"/>
  <c r="AU8" i="3"/>
  <c r="AU9" i="3"/>
  <c r="AU10" i="3"/>
  <c r="AU1" i="3"/>
  <c r="AJ6" i="3"/>
  <c r="AJ5" i="3"/>
  <c r="AJ4" i="3"/>
  <c r="AJ3" i="3"/>
  <c r="AJ2" i="3"/>
  <c r="AJ1" i="3"/>
  <c r="AK18" i="2"/>
  <c r="AK19" i="2"/>
  <c r="AK20" i="2"/>
  <c r="AK24" i="2"/>
  <c r="AK25" i="2"/>
  <c r="AK26" i="2"/>
  <c r="AL17" i="2"/>
  <c r="AL19" i="2"/>
  <c r="AL20" i="2"/>
  <c r="AL22" i="2"/>
  <c r="AL23" i="2"/>
  <c r="AL26" i="2"/>
  <c r="AM17" i="2"/>
  <c r="AM18" i="2"/>
  <c r="AM20" i="2"/>
  <c r="AM21" i="2"/>
  <c r="AM23" i="2"/>
  <c r="AM25" i="2"/>
  <c r="AN17" i="2"/>
  <c r="AN18" i="2"/>
  <c r="AN19" i="2"/>
  <c r="AN21" i="2"/>
  <c r="AN22" i="2"/>
  <c r="AN24" i="2"/>
  <c r="AO16" i="2"/>
  <c r="AO19" i="2"/>
  <c r="AO20" i="2"/>
  <c r="AO21" i="2"/>
  <c r="AO23" i="2"/>
  <c r="AO24" i="2"/>
  <c r="AP16" i="2"/>
  <c r="AP18" i="2"/>
  <c r="AP20" i="2"/>
  <c r="AP21" i="2"/>
  <c r="AP22" i="2"/>
  <c r="AP26" i="2"/>
  <c r="AQ16" i="2"/>
  <c r="AQ18" i="2"/>
  <c r="AQ19" i="2"/>
  <c r="AQ22" i="2"/>
  <c r="AQ23" i="2"/>
  <c r="AQ25" i="2"/>
  <c r="AR16" i="2"/>
  <c r="AR17" i="2"/>
  <c r="AR20" i="2"/>
  <c r="AR22" i="2"/>
  <c r="AR24" i="2"/>
  <c r="AR25" i="2"/>
  <c r="AS16" i="2"/>
  <c r="AS17" i="2"/>
  <c r="AS19" i="2"/>
  <c r="AS21" i="2"/>
  <c r="AS25" i="2"/>
  <c r="AS26" i="2"/>
  <c r="AT16" i="2"/>
  <c r="AT17" i="2"/>
  <c r="AT18" i="2"/>
  <c r="AT23" i="2"/>
  <c r="AT24" i="2"/>
  <c r="AT26" i="2"/>
  <c r="AU15" i="2"/>
  <c r="AU19" i="2"/>
  <c r="AU20" i="2"/>
  <c r="AU21" i="2"/>
  <c r="AU22" i="2"/>
  <c r="AU25" i="2"/>
  <c r="AV15" i="2"/>
  <c r="AV18" i="2"/>
  <c r="AV20" i="2"/>
  <c r="AV22" i="2"/>
  <c r="AV23" i="2"/>
  <c r="AV24" i="2"/>
  <c r="AW15" i="2"/>
  <c r="AW18" i="2"/>
  <c r="AW19" i="2"/>
  <c r="AW21" i="2"/>
  <c r="AW23" i="2"/>
  <c r="AW26" i="2"/>
  <c r="AX15" i="2"/>
  <c r="AX17" i="2"/>
  <c r="AX20" i="2"/>
  <c r="AX21" i="2"/>
  <c r="AX24" i="2"/>
  <c r="AX26" i="2"/>
  <c r="AY15" i="2"/>
  <c r="AY17" i="2"/>
  <c r="AY19" i="2"/>
  <c r="AY23" i="2"/>
  <c r="AY24" i="2"/>
  <c r="AY25" i="2"/>
  <c r="AZ15" i="2"/>
  <c r="AZ17" i="2"/>
  <c r="AZ18" i="2"/>
  <c r="AZ22" i="2"/>
  <c r="AZ25" i="2"/>
  <c r="AZ26" i="2"/>
  <c r="BA15" i="2"/>
  <c r="BA16" i="2"/>
  <c r="BA20" i="2"/>
  <c r="BA23" i="2"/>
  <c r="BA25" i="2"/>
  <c r="BA26" i="2"/>
  <c r="BB15" i="2"/>
  <c r="BB16" i="2"/>
  <c r="BB19" i="2"/>
  <c r="BB22" i="2"/>
  <c r="BB24" i="2"/>
  <c r="BB26" i="2"/>
  <c r="BC15" i="2"/>
  <c r="BC16" i="2"/>
  <c r="BC18" i="2"/>
  <c r="BC21" i="2"/>
  <c r="BC24" i="2"/>
  <c r="BC25" i="2"/>
  <c r="BD15" i="2"/>
  <c r="BD16" i="2"/>
  <c r="BD17" i="2"/>
  <c r="BD21" i="2"/>
  <c r="BD22" i="2"/>
  <c r="BD23" i="2"/>
  <c r="BE15" i="2"/>
  <c r="BE16" i="2"/>
  <c r="BE17" i="2"/>
  <c r="BE18" i="2"/>
  <c r="BE19" i="2"/>
  <c r="BE20" i="2"/>
  <c r="AX14" i="2"/>
  <c r="AY14" i="2"/>
  <c r="AZ14" i="2"/>
  <c r="BA14" i="2"/>
  <c r="BB14" i="2"/>
  <c r="BC14" i="2"/>
  <c r="BD14" i="2"/>
  <c r="BE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J14" i="2"/>
  <c r="AH27" i="2"/>
  <c r="AH23" i="2"/>
  <c r="AH24" i="2"/>
  <c r="AH18" i="2"/>
  <c r="AK2" i="3"/>
  <c r="AI2" i="3" s="1"/>
  <c r="AH15" i="2"/>
  <c r="AH16" i="2"/>
  <c r="AH17" i="2"/>
  <c r="AH20" i="2"/>
  <c r="AH21" i="2"/>
  <c r="AK1" i="3"/>
  <c r="AI1" i="3" s="1"/>
  <c r="AB21" i="2" l="1"/>
  <c r="BB21" i="2" s="1"/>
  <c r="Y20" i="2"/>
  <c r="AY20" i="2" s="1"/>
  <c r="AM12" i="3"/>
  <c r="AK12" i="3" s="1"/>
  <c r="AI12" i="3" s="1"/>
  <c r="AA18" i="2"/>
  <c r="BA18" i="2" s="1"/>
  <c r="Y22" i="2"/>
  <c r="AY22" i="2" s="1"/>
  <c r="J18" i="2"/>
  <c r="AJ18" i="2" s="1"/>
  <c r="T21" i="2"/>
  <c r="AT21" i="2" s="1"/>
  <c r="AH22" i="2"/>
  <c r="AI22" i="2" s="1"/>
  <c r="AL8" i="3" s="1"/>
  <c r="AM4" i="3"/>
  <c r="AK4" i="3" s="1"/>
  <c r="AI4" i="3" s="1"/>
  <c r="AC20" i="2"/>
  <c r="BC20" i="2" s="1"/>
  <c r="R18" i="2"/>
  <c r="AR18" i="2" s="1"/>
  <c r="L18" i="2"/>
  <c r="AL18" i="2" s="1"/>
  <c r="R21" i="2"/>
  <c r="AR21" i="2" s="1"/>
  <c r="AB18" i="2"/>
  <c r="BB18" i="2" s="1"/>
  <c r="Y18" i="2"/>
  <c r="AY18" i="2" s="1"/>
  <c r="AY31" i="2" s="1"/>
  <c r="U18" i="2"/>
  <c r="AU18" i="2" s="1"/>
  <c r="Q20" i="2"/>
  <c r="AQ20" i="2" s="1"/>
  <c r="BB41" i="2"/>
  <c r="R26" i="2"/>
  <c r="AR26" i="2" s="1"/>
  <c r="Y26" i="2"/>
  <c r="AY26" i="2" s="1"/>
  <c r="Q26" i="2"/>
  <c r="AQ26" i="2" s="1"/>
  <c r="AM11" i="3"/>
  <c r="AK11" i="3" s="1"/>
  <c r="AI11" i="3" s="1"/>
  <c r="AE25" i="2"/>
  <c r="BE25" i="2" s="1"/>
  <c r="AB25" i="2"/>
  <c r="BB25" i="2" s="1"/>
  <c r="V25" i="2"/>
  <c r="AV25" i="2" s="1"/>
  <c r="AH25" i="2"/>
  <c r="T25" i="2"/>
  <c r="AT25" i="2" s="1"/>
  <c r="AC22" i="2"/>
  <c r="BC22" i="2" s="1"/>
  <c r="AE22" i="2"/>
  <c r="BE22" i="2" s="1"/>
  <c r="W22" i="2"/>
  <c r="AW22" i="2" s="1"/>
  <c r="T22" i="2"/>
  <c r="AT22" i="2" s="1"/>
  <c r="K21" i="2"/>
  <c r="AK21" i="2" s="1"/>
  <c r="AA21" i="2"/>
  <c r="BA21" i="2" s="1"/>
  <c r="Q21" i="2"/>
  <c r="AQ21" i="2" s="1"/>
  <c r="L21" i="2"/>
  <c r="AL21" i="2" s="1"/>
  <c r="Y21" i="2"/>
  <c r="AY21" i="2" s="1"/>
  <c r="V21" i="2"/>
  <c r="AV21" i="2" s="1"/>
  <c r="AE21" i="2"/>
  <c r="BE21" i="2" s="1"/>
  <c r="AM7" i="3"/>
  <c r="AK7" i="3" s="1"/>
  <c r="AI7" i="3" s="1"/>
  <c r="AD20" i="2"/>
  <c r="BD20" i="2" s="1"/>
  <c r="AB20" i="2"/>
  <c r="BB20" i="2" s="1"/>
  <c r="AD19" i="2"/>
  <c r="BD19" i="2" s="1"/>
  <c r="V19" i="2"/>
  <c r="AV19" i="2" s="1"/>
  <c r="M19" i="2"/>
  <c r="AM19" i="2" s="1"/>
  <c r="AA19" i="2"/>
  <c r="BA19" i="2" s="1"/>
  <c r="X19" i="2"/>
  <c r="AX19" i="2" s="1"/>
  <c r="P19" i="2"/>
  <c r="AP19" i="2" s="1"/>
  <c r="AP32" i="2" s="1"/>
  <c r="AH19" i="2"/>
  <c r="AM5" i="3"/>
  <c r="AK5" i="3" s="1"/>
  <c r="AI5" i="3" s="1"/>
  <c r="R19" i="2"/>
  <c r="AR19" i="2" s="1"/>
  <c r="T19" i="2"/>
  <c r="AT19" i="2" s="1"/>
  <c r="Z19" i="2"/>
  <c r="AZ19" i="2" s="1"/>
  <c r="W17" i="2"/>
  <c r="AW17" i="2" s="1"/>
  <c r="V17" i="2"/>
  <c r="AV17" i="2" s="1"/>
  <c r="Y16" i="2"/>
  <c r="AY16" i="2" s="1"/>
  <c r="AY29" i="2" s="1"/>
  <c r="N16" i="2"/>
  <c r="AN16" i="2" s="1"/>
  <c r="W16" i="2"/>
  <c r="AW16" i="2" s="1"/>
  <c r="U16" i="2"/>
  <c r="AU16" i="2" s="1"/>
  <c r="M16" i="2"/>
  <c r="AM16" i="2" s="1"/>
  <c r="J16" i="2"/>
  <c r="AJ16" i="2" s="1"/>
  <c r="AU41" i="2"/>
  <c r="AD25" i="2"/>
  <c r="BD25" i="2" s="1"/>
  <c r="AC26" i="2"/>
  <c r="BC26" i="2" s="1"/>
  <c r="BC39" i="2" s="1"/>
  <c r="AA17" i="2"/>
  <c r="BA17" i="2" s="1"/>
  <c r="V26" i="2"/>
  <c r="AV26" i="2" s="1"/>
  <c r="AV39" i="2" s="1"/>
  <c r="T15" i="2"/>
  <c r="AT15" i="2" s="1"/>
  <c r="P15" i="2"/>
  <c r="AP15" i="2" s="1"/>
  <c r="AP28" i="2" s="1"/>
  <c r="O17" i="2"/>
  <c r="AO17" i="2" s="1"/>
  <c r="AO30" i="2" s="1"/>
  <c r="N25" i="2"/>
  <c r="AN25" i="2" s="1"/>
  <c r="AN38" i="2" s="1"/>
  <c r="AH26" i="2"/>
  <c r="AI26" i="2" s="1"/>
  <c r="AL12" i="3" s="1"/>
  <c r="AE23" i="2"/>
  <c r="BE23" i="2" s="1"/>
  <c r="AD26" i="2"/>
  <c r="BD26" i="2" s="1"/>
  <c r="AB17" i="2"/>
  <c r="BB17" i="2" s="1"/>
  <c r="X23" i="2"/>
  <c r="AX23" i="2" s="1"/>
  <c r="W25" i="2"/>
  <c r="AW25" i="2" s="1"/>
  <c r="S23" i="2"/>
  <c r="AS23" i="2" s="1"/>
  <c r="AS36" i="2" s="1"/>
  <c r="Q15" i="2"/>
  <c r="AQ15" i="2" s="1"/>
  <c r="M15" i="2"/>
  <c r="AM15" i="2" s="1"/>
  <c r="AE24" i="2"/>
  <c r="BE24" i="2" s="1"/>
  <c r="BE37" i="2" s="1"/>
  <c r="AC17" i="2"/>
  <c r="BC17" i="2" s="1"/>
  <c r="U17" i="2"/>
  <c r="AU17" i="2" s="1"/>
  <c r="T20" i="2"/>
  <c r="AT20" i="2" s="1"/>
  <c r="R15" i="2"/>
  <c r="AR15" i="2" s="1"/>
  <c r="AR28" i="2" s="1"/>
  <c r="P17" i="2"/>
  <c r="AP17" i="2" s="1"/>
  <c r="AP30" i="2" s="1"/>
  <c r="X25" i="2"/>
  <c r="AX25" i="2" s="1"/>
  <c r="AX38" i="2" s="1"/>
  <c r="Q17" i="2"/>
  <c r="AQ17" i="2" s="1"/>
  <c r="O25" i="2"/>
  <c r="AO25" i="2" s="1"/>
  <c r="AO38" i="2" s="1"/>
  <c r="AB23" i="2"/>
  <c r="BB23" i="2" s="1"/>
  <c r="W20" i="2"/>
  <c r="AW20" i="2" s="1"/>
  <c r="AW33" i="2" s="1"/>
  <c r="U26" i="2"/>
  <c r="AU26" i="2" s="1"/>
  <c r="AU39" i="2" s="1"/>
  <c r="S15" i="2"/>
  <c r="AS15" i="2" s="1"/>
  <c r="AS28" i="2" s="1"/>
  <c r="R23" i="2"/>
  <c r="AR23" i="2" s="1"/>
  <c r="AR36" i="2" s="1"/>
  <c r="Q24" i="2"/>
  <c r="AQ24" i="2" s="1"/>
  <c r="P25" i="2"/>
  <c r="AP25" i="2" s="1"/>
  <c r="N20" i="2"/>
  <c r="AN20" i="2" s="1"/>
  <c r="AN33" i="2" s="1"/>
  <c r="AS41" i="2"/>
  <c r="AZ41" i="2"/>
  <c r="BD41" i="2"/>
  <c r="BC41" i="2"/>
  <c r="AW11" i="3"/>
  <c r="AQ30" i="2"/>
  <c r="AI19" i="2"/>
  <c r="AL5" i="3" s="1"/>
  <c r="AI20" i="2"/>
  <c r="AL6" i="3" s="1"/>
  <c r="AI18" i="2"/>
  <c r="AL4" i="3" s="1"/>
  <c r="AI21" i="2"/>
  <c r="AL7" i="3" s="1"/>
  <c r="AY34" i="2"/>
  <c r="AI24" i="2"/>
  <c r="AL10" i="3" s="1"/>
  <c r="AI16" i="2"/>
  <c r="AL2" i="3" s="1"/>
  <c r="AI25" i="2"/>
  <c r="AL11" i="3" s="1"/>
  <c r="BB32" i="2"/>
  <c r="AX33" i="2"/>
  <c r="AT31" i="2"/>
  <c r="BD35" i="2"/>
  <c r="BC31" i="2"/>
  <c r="BB28" i="2"/>
  <c r="AZ38" i="2"/>
  <c r="AY32" i="2"/>
  <c r="AX28" i="2"/>
  <c r="AV36" i="2"/>
  <c r="AU33" i="2"/>
  <c r="AT29" i="2"/>
  <c r="AR37" i="2"/>
  <c r="AQ32" i="2"/>
  <c r="AP29" i="2"/>
  <c r="AN35" i="2"/>
  <c r="AM33" i="2"/>
  <c r="AL30" i="2"/>
  <c r="AX29" i="2"/>
  <c r="AW30" i="2"/>
  <c r="AU36" i="2"/>
  <c r="AT35" i="2"/>
  <c r="AR31" i="2"/>
  <c r="AM29" i="2"/>
  <c r="AO35" i="2"/>
  <c r="AJ32" i="2"/>
  <c r="AI17" i="2"/>
  <c r="AL3" i="3" s="1"/>
  <c r="AI23" i="2"/>
  <c r="AL9" i="3" s="1"/>
  <c r="BE33" i="2"/>
  <c r="BD34" i="2"/>
  <c r="BC29" i="2"/>
  <c r="BA39" i="2"/>
  <c r="AZ35" i="2"/>
  <c r="AY30" i="2"/>
  <c r="AW39" i="2"/>
  <c r="AV35" i="2"/>
  <c r="AU32" i="2"/>
  <c r="AS39" i="2"/>
  <c r="AR35" i="2"/>
  <c r="AQ31" i="2"/>
  <c r="AO37" i="2"/>
  <c r="AN34" i="2"/>
  <c r="AM31" i="2"/>
  <c r="AK39" i="2"/>
  <c r="BE38" i="2"/>
  <c r="BC30" i="2"/>
  <c r="BB30" i="2"/>
  <c r="BA30" i="2"/>
  <c r="AZ33" i="2"/>
  <c r="AX31" i="2"/>
  <c r="AV32" i="2"/>
  <c r="AU37" i="2"/>
  <c r="AT38" i="2"/>
  <c r="AR32" i="2"/>
  <c r="AM32" i="2"/>
  <c r="AL37" i="2"/>
  <c r="AK36" i="2"/>
  <c r="AJ33" i="2"/>
  <c r="BE32" i="2"/>
  <c r="BC28" i="2"/>
  <c r="BA38" i="2"/>
  <c r="AZ31" i="2"/>
  <c r="AY28" i="2"/>
  <c r="AW36" i="2"/>
  <c r="AV33" i="2"/>
  <c r="AU28" i="2"/>
  <c r="AS38" i="2"/>
  <c r="AR33" i="2"/>
  <c r="AQ29" i="2"/>
  <c r="AO36" i="2"/>
  <c r="AN32" i="2"/>
  <c r="AM30" i="2"/>
  <c r="AK38" i="2"/>
  <c r="BE39" i="2"/>
  <c r="BC32" i="2"/>
  <c r="BB31" i="2"/>
  <c r="BA31" i="2"/>
  <c r="AZ34" i="2"/>
  <c r="AY33" i="2"/>
  <c r="AX32" i="2"/>
  <c r="AV34" i="2"/>
  <c r="AR34" i="2"/>
  <c r="AQ33" i="2"/>
  <c r="AP36" i="2"/>
  <c r="AN28" i="2"/>
  <c r="AM39" i="2"/>
  <c r="AL38" i="2"/>
  <c r="AJ28" i="2"/>
  <c r="AI27" i="2"/>
  <c r="BD30" i="2"/>
  <c r="BE31" i="2"/>
  <c r="BD29" i="2"/>
  <c r="BB39" i="2"/>
  <c r="BA36" i="2"/>
  <c r="AZ30" i="2"/>
  <c r="AX39" i="2"/>
  <c r="AW34" i="2"/>
  <c r="AV31" i="2"/>
  <c r="AT39" i="2"/>
  <c r="AS34" i="2"/>
  <c r="AR30" i="2"/>
  <c r="AP39" i="2"/>
  <c r="AO34" i="2"/>
  <c r="AN31" i="2"/>
  <c r="AL39" i="2"/>
  <c r="AK37" i="2"/>
  <c r="BD31" i="2"/>
  <c r="BC33" i="2"/>
  <c r="BA32" i="2"/>
  <c r="AX35" i="2"/>
  <c r="AW35" i="2"/>
  <c r="AV38" i="2"/>
  <c r="AS31" i="2"/>
  <c r="AQ34" i="2"/>
  <c r="AP37" i="2"/>
  <c r="AN29" i="2"/>
  <c r="AL29" i="2"/>
  <c r="AK28" i="2"/>
  <c r="AJ29" i="2"/>
  <c r="AI15" i="2"/>
  <c r="AL1" i="3" s="1"/>
  <c r="BE30" i="2"/>
  <c r="BD28" i="2"/>
  <c r="BB37" i="2"/>
  <c r="BA33" i="2"/>
  <c r="AZ28" i="2"/>
  <c r="AX37" i="2"/>
  <c r="AW32" i="2"/>
  <c r="AV28" i="2"/>
  <c r="AT37" i="2"/>
  <c r="AS32" i="2"/>
  <c r="AR29" i="2"/>
  <c r="AP35" i="2"/>
  <c r="AO33" i="2"/>
  <c r="AN30" i="2"/>
  <c r="AL36" i="2"/>
  <c r="AK33" i="2"/>
  <c r="BD32" i="2"/>
  <c r="BB33" i="2"/>
  <c r="BA34" i="2"/>
  <c r="AZ36" i="2"/>
  <c r="AX36" i="2"/>
  <c r="AW37" i="2"/>
  <c r="AT28" i="2"/>
  <c r="AS33" i="2"/>
  <c r="AR39" i="2"/>
  <c r="AQ37" i="2"/>
  <c r="AP38" i="2"/>
  <c r="AK29" i="2"/>
  <c r="BE29" i="2"/>
  <c r="BC38" i="2"/>
  <c r="BB35" i="2"/>
  <c r="BA29" i="2"/>
  <c r="AY38" i="2"/>
  <c r="AX34" i="2"/>
  <c r="AW31" i="2"/>
  <c r="AU38" i="2"/>
  <c r="AT36" i="2"/>
  <c r="AS30" i="2"/>
  <c r="AQ38" i="2"/>
  <c r="AP34" i="2"/>
  <c r="AO32" i="2"/>
  <c r="AM38" i="2"/>
  <c r="AL35" i="2"/>
  <c r="AK32" i="2"/>
  <c r="BE34" i="2"/>
  <c r="BD33" i="2"/>
  <c r="BC35" i="2"/>
  <c r="BB34" i="2"/>
  <c r="BA35" i="2"/>
  <c r="AW38" i="2"/>
  <c r="AU29" i="2"/>
  <c r="AT32" i="2"/>
  <c r="AQ28" i="2"/>
  <c r="AQ39" i="2"/>
  <c r="AN36" i="2"/>
  <c r="AL31" i="2"/>
  <c r="AK30" i="2"/>
  <c r="AJ30" i="2"/>
  <c r="BE28" i="2"/>
  <c r="BA28" i="2"/>
  <c r="AW28" i="2"/>
  <c r="AS29" i="2"/>
  <c r="AQ36" i="2"/>
  <c r="AP33" i="2"/>
  <c r="AO29" i="2"/>
  <c r="AM36" i="2"/>
  <c r="AL33" i="2"/>
  <c r="AK31" i="2"/>
  <c r="BE35" i="2"/>
  <c r="BD38" i="2"/>
  <c r="BC36" i="2"/>
  <c r="BB36" i="2"/>
  <c r="AZ29" i="2"/>
  <c r="AZ37" i="2"/>
  <c r="AY35" i="2"/>
  <c r="AV29" i="2"/>
  <c r="AU30" i="2"/>
  <c r="AT33" i="2"/>
  <c r="AK34" i="2"/>
  <c r="AJ31" i="2"/>
  <c r="BC37" i="2"/>
  <c r="AY37" i="2"/>
  <c r="AU35" i="2"/>
  <c r="BD36" i="2"/>
  <c r="BC34" i="2"/>
  <c r="BB29" i="2"/>
  <c r="AZ39" i="2"/>
  <c r="AY36" i="2"/>
  <c r="AX30" i="2"/>
  <c r="AV37" i="2"/>
  <c r="AU34" i="2"/>
  <c r="AT30" i="2"/>
  <c r="AR38" i="2"/>
  <c r="AQ35" i="2"/>
  <c r="AP31" i="2"/>
  <c r="AN37" i="2"/>
  <c r="AM34" i="2"/>
  <c r="AL32" i="2"/>
  <c r="BE36" i="2"/>
  <c r="BD39" i="2"/>
  <c r="BB38" i="2"/>
  <c r="AZ32" i="2"/>
  <c r="AY39" i="2"/>
  <c r="AW29" i="2"/>
  <c r="AV30" i="2"/>
  <c r="AU31" i="2"/>
  <c r="AT34" i="2"/>
  <c r="AO31" i="2"/>
  <c r="AM28" i="2"/>
  <c r="AL34" i="2"/>
  <c r="BA41" i="2"/>
  <c r="AM41" i="2"/>
  <c r="AT41" i="2"/>
  <c r="AL41" i="2"/>
  <c r="AK41" i="2"/>
  <c r="AY41" i="2"/>
  <c r="AX41" i="2"/>
  <c r="AW41" i="2"/>
  <c r="AV41" i="2"/>
  <c r="AN41" i="2"/>
  <c r="BE41" i="2"/>
  <c r="AR41" i="2"/>
  <c r="AO41" i="2"/>
  <c r="AQ41" i="2"/>
  <c r="AP41" i="2"/>
  <c r="S22" i="2"/>
  <c r="AS22" i="2" s="1"/>
  <c r="AS35" i="2" s="1"/>
  <c r="M22" i="2"/>
  <c r="AM22" i="2" s="1"/>
  <c r="AM35" i="2" s="1"/>
  <c r="K22" i="2"/>
  <c r="AK22" i="2" s="1"/>
  <c r="AK35" i="2" s="1"/>
  <c r="AO46" i="3"/>
  <c r="AP46" i="3" s="1"/>
  <c r="AQ46" i="3" s="1"/>
  <c r="E9" i="3" s="1"/>
  <c r="E9" i="2" s="1"/>
  <c r="E9" i="4" s="1"/>
  <c r="O15" i="2"/>
  <c r="AO15" i="2" s="1"/>
  <c r="AO28" i="2" s="1"/>
  <c r="L15" i="2"/>
  <c r="AL15" i="2" s="1"/>
  <c r="AL28" i="2" s="1"/>
  <c r="AO14" i="3"/>
  <c r="AP14" i="3" s="1"/>
  <c r="AQ14" i="3" s="1"/>
  <c r="H4" i="3" s="1"/>
  <c r="H4" i="2" s="1"/>
  <c r="H4" i="4" s="1"/>
  <c r="AJ34" i="2"/>
  <c r="AJ35" i="2"/>
  <c r="AJ36" i="2"/>
  <c r="AJ38" i="2"/>
  <c r="AJ39" i="2"/>
  <c r="AJ37" i="2"/>
  <c r="N26" i="2"/>
  <c r="AN26" i="2" s="1"/>
  <c r="AN39" i="2" s="1"/>
  <c r="M24" i="2"/>
  <c r="AM24" i="2" s="1"/>
  <c r="AM37" i="2" s="1"/>
  <c r="AD24" i="2"/>
  <c r="BD24" i="2" s="1"/>
  <c r="BD37" i="2" s="1"/>
  <c r="AA24" i="2"/>
  <c r="BA24" i="2" s="1"/>
  <c r="BA37" i="2" s="1"/>
  <c r="S24" i="2"/>
  <c r="AS24" i="2" s="1"/>
  <c r="AS37" i="2" s="1"/>
  <c r="O26" i="2"/>
  <c r="AO26" i="2" s="1"/>
  <c r="AO39" i="2" s="1"/>
  <c r="AO16" i="3" l="1"/>
  <c r="AP16" i="3" s="1"/>
  <c r="AQ16" i="3" s="1"/>
  <c r="C5" i="3" s="1"/>
  <c r="C5" i="2" s="1"/>
  <c r="C5" i="4" s="1"/>
  <c r="AO2" i="3"/>
  <c r="AP2" i="3" s="1"/>
  <c r="AQ2" i="3" s="1"/>
  <c r="C3" i="3" s="1"/>
  <c r="C3" i="2" s="1"/>
  <c r="C3" i="4" s="1"/>
  <c r="AO25" i="3"/>
  <c r="AP25" i="3" s="1"/>
  <c r="AQ25" i="3" s="1"/>
  <c r="E6" i="3" s="1"/>
  <c r="E6" i="2" s="1"/>
  <c r="E6" i="4" s="1"/>
  <c r="AO6" i="3"/>
  <c r="AP6" i="3" s="1"/>
  <c r="AQ6" i="3" s="1"/>
  <c r="G3" i="3" s="1"/>
  <c r="G3" i="2" s="1"/>
  <c r="G3" i="4" s="1"/>
  <c r="AO19" i="3"/>
  <c r="AP19" i="3" s="1"/>
  <c r="AQ19" i="3" s="1"/>
  <c r="F5" i="3" s="1"/>
  <c r="F5" i="2" s="1"/>
  <c r="F5" i="4" s="1"/>
  <c r="AO1" i="3"/>
  <c r="AP1" i="3" s="1"/>
  <c r="AQ1" i="3" s="1"/>
  <c r="B3" i="3" s="1"/>
  <c r="B3" i="2" s="1"/>
  <c r="B3" i="4" s="1"/>
  <c r="AO12" i="3"/>
  <c r="AP12" i="3" s="1"/>
  <c r="AQ12" i="3" s="1"/>
  <c r="F4" i="3" s="1"/>
  <c r="F4" i="2" s="1"/>
  <c r="F4" i="4" s="1"/>
  <c r="AO49" i="3"/>
  <c r="AP49" i="3" s="1"/>
  <c r="AQ49" i="3" s="1"/>
  <c r="H9" i="3" s="1"/>
  <c r="H9" i="2" s="1"/>
  <c r="H9" i="4" s="1"/>
  <c r="AO28" i="3"/>
  <c r="AP28" i="3" s="1"/>
  <c r="AQ28" i="3" s="1"/>
  <c r="H6" i="3" s="1"/>
  <c r="H6" i="2" s="1"/>
  <c r="H6" i="4" s="1"/>
  <c r="AO23" i="3"/>
  <c r="AP23" i="3" s="1"/>
  <c r="AQ23" i="3" s="1"/>
  <c r="C6" i="3" s="1"/>
  <c r="C6" i="2" s="1"/>
  <c r="C6" i="4" s="1"/>
  <c r="AO13" i="3"/>
  <c r="AP13" i="3" s="1"/>
  <c r="AQ13" i="3" s="1"/>
  <c r="G4" i="3" s="1"/>
  <c r="G4" i="2" s="1"/>
  <c r="G4" i="4" s="1"/>
  <c r="AO36" i="3"/>
  <c r="AP36" i="3" s="1"/>
  <c r="AQ36" i="3" s="1"/>
  <c r="B8" i="3" s="1"/>
  <c r="B8" i="2" s="1"/>
  <c r="B8" i="4" s="1"/>
  <c r="AO17" i="3"/>
  <c r="AP17" i="3" s="1"/>
  <c r="AQ17" i="3" s="1"/>
  <c r="D5" i="3" s="1"/>
  <c r="D5" i="2" s="1"/>
  <c r="D5" i="4" s="1"/>
  <c r="AO29" i="3"/>
  <c r="AP29" i="3" s="1"/>
  <c r="AQ29" i="3" s="1"/>
  <c r="B7" i="3" s="1"/>
  <c r="B7" i="2" s="1"/>
  <c r="B7" i="4" s="1"/>
  <c r="AO35" i="3"/>
  <c r="AP35" i="3" s="1"/>
  <c r="AQ35" i="3" s="1"/>
  <c r="H7" i="3" s="1"/>
  <c r="H7" i="2" s="1"/>
  <c r="H7" i="4" s="1"/>
  <c r="AO32" i="3"/>
  <c r="AP32" i="3" s="1"/>
  <c r="AQ32" i="3" s="1"/>
  <c r="E7" i="3" s="1"/>
  <c r="E7" i="2" s="1"/>
  <c r="E7" i="4" s="1"/>
  <c r="AO34" i="3"/>
  <c r="AP34" i="3" s="1"/>
  <c r="AQ34" i="3" s="1"/>
  <c r="G7" i="3" s="1"/>
  <c r="G7" i="2" s="1"/>
  <c r="G7" i="4" s="1"/>
  <c r="AO47" i="3"/>
  <c r="AP47" i="3" s="1"/>
  <c r="AQ47" i="3" s="1"/>
  <c r="F9" i="3" s="1"/>
  <c r="F9" i="2" s="1"/>
  <c r="F9" i="4" s="1"/>
  <c r="AO44" i="3"/>
  <c r="AP44" i="3" s="1"/>
  <c r="AQ44" i="3" s="1"/>
  <c r="C9" i="3" s="1"/>
  <c r="C9" i="2" s="1"/>
  <c r="C9" i="4" s="1"/>
  <c r="AO10" i="3"/>
  <c r="AP10" i="3" s="1"/>
  <c r="AQ10" i="3" s="1"/>
  <c r="D4" i="3" s="1"/>
  <c r="D4" i="2" s="1"/>
  <c r="D4" i="4" s="1"/>
  <c r="AO38" i="3"/>
  <c r="AP38" i="3" s="1"/>
  <c r="AQ38" i="3" s="1"/>
  <c r="D8" i="3" s="1"/>
  <c r="D8" i="2" s="1"/>
  <c r="D8" i="4" s="1"/>
  <c r="AO40" i="3"/>
  <c r="AP40" i="3" s="1"/>
  <c r="AQ40" i="3" s="1"/>
  <c r="F8" i="3" s="1"/>
  <c r="F8" i="2" s="1"/>
  <c r="F8" i="4" s="1"/>
  <c r="AO8" i="3"/>
  <c r="AP8" i="3" s="1"/>
  <c r="AQ8" i="3" s="1"/>
  <c r="B4" i="3" s="1"/>
  <c r="B4" i="2" s="1"/>
  <c r="B4" i="4" s="1"/>
  <c r="AO7" i="3"/>
  <c r="AP7" i="3" s="1"/>
  <c r="AQ7" i="3" s="1"/>
  <c r="H3" i="3" s="1"/>
  <c r="H3" i="2" s="1"/>
  <c r="H3" i="4" s="1"/>
  <c r="AO4" i="3"/>
  <c r="AP4" i="3" s="1"/>
  <c r="AQ4" i="3" s="1"/>
  <c r="E3" i="3" s="1"/>
  <c r="E3" i="2" s="1"/>
  <c r="E3" i="4" s="1"/>
  <c r="AO43" i="3"/>
  <c r="AP43" i="3" s="1"/>
  <c r="AQ43" i="3" s="1"/>
  <c r="B9" i="3" s="1"/>
  <c r="B9" i="2" s="1"/>
  <c r="B9" i="4" s="1"/>
  <c r="AO42" i="3"/>
  <c r="AP42" i="3" s="1"/>
  <c r="AQ42" i="3" s="1"/>
  <c r="H8" i="3" s="1"/>
  <c r="H8" i="2" s="1"/>
  <c r="H8" i="4" s="1"/>
  <c r="AO41" i="3"/>
  <c r="AP41" i="3" s="1"/>
  <c r="AQ41" i="3" s="1"/>
  <c r="G8" i="3" s="1"/>
  <c r="G8" i="2" s="1"/>
  <c r="G8" i="4" s="1"/>
  <c r="AO11" i="3"/>
  <c r="AP11" i="3" s="1"/>
  <c r="AQ11" i="3" s="1"/>
  <c r="E4" i="3" s="1"/>
  <c r="E4" i="2" s="1"/>
  <c r="E4" i="4" s="1"/>
  <c r="AO18" i="3"/>
  <c r="AP18" i="3" s="1"/>
  <c r="AQ18" i="3" s="1"/>
  <c r="E5" i="3" s="1"/>
  <c r="E5" i="2" s="1"/>
  <c r="E5" i="4" s="1"/>
  <c r="AO33" i="3"/>
  <c r="AP33" i="3" s="1"/>
  <c r="AQ33" i="3" s="1"/>
  <c r="F7" i="3" s="1"/>
  <c r="F7" i="2" s="1"/>
  <c r="F7" i="4" s="1"/>
  <c r="AO22" i="3"/>
  <c r="AP22" i="3" s="1"/>
  <c r="AQ22" i="3" s="1"/>
  <c r="B6" i="3" s="1"/>
  <c r="B6" i="2" s="1"/>
  <c r="B6" i="4" s="1"/>
  <c r="AO3" i="3"/>
  <c r="AP3" i="3" s="1"/>
  <c r="AQ3" i="3" s="1"/>
  <c r="D3" i="3" s="1"/>
  <c r="D3" i="2" s="1"/>
  <c r="D3" i="4" s="1"/>
  <c r="AO15" i="3"/>
  <c r="AP15" i="3" s="1"/>
  <c r="AQ15" i="3" s="1"/>
  <c r="B5" i="3" s="1"/>
  <c r="B5" i="2" s="1"/>
  <c r="B5" i="4" s="1"/>
  <c r="AO20" i="3"/>
  <c r="AP20" i="3" s="1"/>
  <c r="AQ20" i="3" s="1"/>
  <c r="G5" i="3" s="1"/>
  <c r="G5" i="2" s="1"/>
  <c r="G5" i="4" s="1"/>
  <c r="AO48" i="3"/>
  <c r="AP48" i="3" s="1"/>
  <c r="AQ48" i="3" s="1"/>
  <c r="G9" i="3" s="1"/>
  <c r="G9" i="2" s="1"/>
  <c r="G9" i="4" s="1"/>
  <c r="AO45" i="3"/>
  <c r="AP45" i="3" s="1"/>
  <c r="AQ45" i="3" s="1"/>
  <c r="D9" i="3" s="1"/>
  <c r="D9" i="2" s="1"/>
  <c r="D9" i="4" s="1"/>
  <c r="AO24" i="3"/>
  <c r="AP24" i="3" s="1"/>
  <c r="AQ24" i="3" s="1"/>
  <c r="D6" i="3" s="1"/>
  <c r="D6" i="2" s="1"/>
  <c r="D6" i="4" s="1"/>
  <c r="AO21" i="3"/>
  <c r="AP21" i="3" s="1"/>
  <c r="AQ21" i="3" s="1"/>
  <c r="H5" i="3" s="1"/>
  <c r="H5" i="2" s="1"/>
  <c r="H5" i="4" s="1"/>
  <c r="AO27" i="3"/>
  <c r="AP27" i="3" s="1"/>
  <c r="AQ27" i="3" s="1"/>
  <c r="G6" i="3" s="1"/>
  <c r="G6" i="2" s="1"/>
  <c r="G6" i="4" s="1"/>
  <c r="AO9" i="3"/>
  <c r="AP9" i="3" s="1"/>
  <c r="AQ9" i="3" s="1"/>
  <c r="C4" i="3" s="1"/>
  <c r="C4" i="2" s="1"/>
  <c r="C4" i="4" s="1"/>
  <c r="AO5" i="3"/>
  <c r="AP5" i="3" s="1"/>
  <c r="AQ5" i="3" s="1"/>
  <c r="F3" i="3" s="1"/>
  <c r="F3" i="2" s="1"/>
  <c r="F3" i="4" s="1"/>
  <c r="AO31" i="3"/>
  <c r="AP31" i="3" s="1"/>
  <c r="AQ31" i="3" s="1"/>
  <c r="D7" i="3" s="1"/>
  <c r="D7" i="2" s="1"/>
  <c r="D7" i="4" s="1"/>
  <c r="AO30" i="3"/>
  <c r="AP30" i="3" s="1"/>
  <c r="AQ30" i="3" s="1"/>
  <c r="C7" i="3" s="1"/>
  <c r="C7" i="2" s="1"/>
  <c r="C7" i="4" s="1"/>
  <c r="AO37" i="3"/>
  <c r="AP37" i="3" s="1"/>
  <c r="AQ37" i="3" s="1"/>
  <c r="C8" i="3" s="1"/>
  <c r="C8" i="2" s="1"/>
  <c r="C8" i="4" s="1"/>
  <c r="AO39" i="3"/>
  <c r="AP39" i="3" s="1"/>
  <c r="AQ39" i="3" s="1"/>
  <c r="E8" i="3" s="1"/>
  <c r="E8" i="2" s="1"/>
  <c r="E8" i="4" s="1"/>
  <c r="AO26" i="3"/>
  <c r="AP26" i="3" s="1"/>
  <c r="AQ26" i="3" s="1"/>
  <c r="F6" i="3" s="1"/>
  <c r="F6" i="2" s="1"/>
  <c r="F6" i="4" s="1"/>
  <c r="AK40" i="2"/>
  <c r="AK48" i="2" s="1"/>
  <c r="K35" i="2" s="1"/>
  <c r="AV40" i="2"/>
  <c r="AV50" i="2" s="1"/>
  <c r="V37" i="2" s="1"/>
  <c r="AR30" i="3"/>
  <c r="AR23" i="3"/>
  <c r="AW40" i="2"/>
  <c r="AR40" i="3"/>
  <c r="AL40" i="2"/>
  <c r="AL47" i="2" s="1"/>
  <c r="L34" i="2" s="1"/>
  <c r="AU40" i="2"/>
  <c r="AU43" i="2" s="1"/>
  <c r="U30" i="2" s="1"/>
  <c r="BE40" i="2"/>
  <c r="BE49" i="2" s="1"/>
  <c r="AE36" i="2" s="1"/>
  <c r="AR38" i="3"/>
  <c r="BC40" i="2"/>
  <c r="BC42" i="2" s="1"/>
  <c r="AC29" i="2" s="1"/>
  <c r="AP40" i="2"/>
  <c r="AP42" i="2" s="1"/>
  <c r="P29" i="2" s="1"/>
  <c r="AQ40" i="2"/>
  <c r="AQ45" i="2" s="1"/>
  <c r="Q32" i="2" s="1"/>
  <c r="BB40" i="2"/>
  <c r="BB44" i="2" s="1"/>
  <c r="AB31" i="2" s="1"/>
  <c r="AY40" i="2"/>
  <c r="AY44" i="2" s="1"/>
  <c r="Y31" i="2" s="1"/>
  <c r="AZ40" i="2"/>
  <c r="AZ45" i="2" s="1"/>
  <c r="Z32" i="2" s="1"/>
  <c r="AT40" i="2"/>
  <c r="AT44" i="2" s="1"/>
  <c r="T31" i="2" s="1"/>
  <c r="AR12" i="3"/>
  <c r="AR40" i="2"/>
  <c r="AR43" i="2" s="1"/>
  <c r="R30" i="2" s="1"/>
  <c r="AR19" i="3"/>
  <c r="AX40" i="2"/>
  <c r="AX50" i="2" s="1"/>
  <c r="X37" i="2" s="1"/>
  <c r="AR5" i="3"/>
  <c r="AR25" i="3"/>
  <c r="AS40" i="2"/>
  <c r="AS45" i="2" s="1"/>
  <c r="S32" i="2" s="1"/>
  <c r="BA40" i="2"/>
  <c r="BA43" i="2" s="1"/>
  <c r="AA30" i="2" s="1"/>
  <c r="AR31" i="3"/>
  <c r="AR17" i="3"/>
  <c r="AR7" i="3"/>
  <c r="AR29" i="3"/>
  <c r="AR47" i="3"/>
  <c r="AR11" i="3"/>
  <c r="BD40" i="2"/>
  <c r="BD47" i="2" s="1"/>
  <c r="AD34" i="2" s="1"/>
  <c r="AR2" i="3"/>
  <c r="AR27" i="3"/>
  <c r="AR6" i="3"/>
  <c r="AR20" i="3"/>
  <c r="AR21" i="3"/>
  <c r="AR1" i="3"/>
  <c r="AM40" i="2"/>
  <c r="AM43" i="2" s="1"/>
  <c r="M30" i="2" s="1"/>
  <c r="AR44" i="3"/>
  <c r="AR32" i="3"/>
  <c r="AR28" i="3"/>
  <c r="AR18" i="3"/>
  <c r="AR49" i="3"/>
  <c r="AR22" i="3"/>
  <c r="AN40" i="2"/>
  <c r="AN49" i="2" s="1"/>
  <c r="N36" i="2" s="1"/>
  <c r="AR4" i="3"/>
  <c r="AR43" i="3"/>
  <c r="AR34" i="3"/>
  <c r="AR24" i="3"/>
  <c r="AR37" i="3"/>
  <c r="AR46" i="3"/>
  <c r="AR9" i="3"/>
  <c r="AR48" i="3"/>
  <c r="AR14" i="3"/>
  <c r="AR42" i="3"/>
  <c r="AR16" i="3"/>
  <c r="AR8" i="3"/>
  <c r="AR39" i="3"/>
  <c r="AR33" i="3"/>
  <c r="AR45" i="3"/>
  <c r="AR15" i="3"/>
  <c r="AR41" i="3"/>
  <c r="AR13" i="3"/>
  <c r="AR35" i="3"/>
  <c r="AR10" i="3"/>
  <c r="AR36" i="3"/>
  <c r="AR3" i="3"/>
  <c r="AR26" i="3"/>
  <c r="AW47" i="2"/>
  <c r="W34" i="2" s="1"/>
  <c r="AO40" i="2"/>
  <c r="AO48" i="2" s="1"/>
  <c r="O35" i="2" s="1"/>
  <c r="AZ50" i="2"/>
  <c r="Z37" i="2" s="1"/>
  <c r="AJ40" i="2"/>
  <c r="AJ48" i="2" s="1"/>
  <c r="J35" i="2" s="1"/>
  <c r="AW49" i="2"/>
  <c r="W36" i="2" s="1"/>
  <c r="AW43" i="2"/>
  <c r="W30" i="2" s="1"/>
  <c r="AW44" i="2"/>
  <c r="W31" i="2" s="1"/>
  <c r="AW45" i="2"/>
  <c r="W32" i="2" s="1"/>
  <c r="AW46" i="2"/>
  <c r="W33" i="2" s="1"/>
  <c r="AW42" i="2"/>
  <c r="W29" i="2" s="1"/>
  <c r="AW48" i="2"/>
  <c r="W35" i="2" s="1"/>
  <c r="AW50" i="2"/>
  <c r="W37" i="2" s="1"/>
  <c r="BB47" i="2"/>
  <c r="AB34" i="2" s="1"/>
  <c r="BB42" i="2"/>
  <c r="AB29" i="2" s="1"/>
  <c r="AV46" i="2"/>
  <c r="V33" i="2" s="1"/>
  <c r="AL48" i="2" l="1"/>
  <c r="L35" i="2" s="1"/>
  <c r="AL50" i="2"/>
  <c r="L37" i="2" s="1"/>
  <c r="AL49" i="2"/>
  <c r="L36" i="2" s="1"/>
  <c r="AY48" i="2"/>
  <c r="Y35" i="2" s="1"/>
  <c r="AL43" i="2"/>
  <c r="L30" i="2" s="1"/>
  <c r="AV48" i="2"/>
  <c r="V35" i="2" s="1"/>
  <c r="AV42" i="2"/>
  <c r="V29" i="2" s="1"/>
  <c r="AV43" i="2"/>
  <c r="V30" i="2" s="1"/>
  <c r="AV49" i="2"/>
  <c r="V36" i="2" s="1"/>
  <c r="AV45" i="2"/>
  <c r="V32" i="2" s="1"/>
  <c r="AV47" i="2"/>
  <c r="V34" i="2" s="1"/>
  <c r="AV44" i="2"/>
  <c r="V31" i="2" s="1"/>
  <c r="BA46" i="2"/>
  <c r="AA33" i="2" s="1"/>
  <c r="AR49" i="2"/>
  <c r="R36" i="2" s="1"/>
  <c r="AK47" i="2"/>
  <c r="K34" i="2" s="1"/>
  <c r="AK43" i="2"/>
  <c r="K30" i="2" s="1"/>
  <c r="AK45" i="2"/>
  <c r="K32" i="2" s="1"/>
  <c r="AK49" i="2"/>
  <c r="K36" i="2" s="1"/>
  <c r="AK42" i="2"/>
  <c r="K29" i="2" s="1"/>
  <c r="AK44" i="2"/>
  <c r="K31" i="2" s="1"/>
  <c r="AK46" i="2"/>
  <c r="K33" i="2" s="1"/>
  <c r="AK50" i="2"/>
  <c r="K37" i="2" s="1"/>
  <c r="AS43" i="2"/>
  <c r="S30" i="2" s="1"/>
  <c r="AS49" i="2"/>
  <c r="S36" i="2" s="1"/>
  <c r="AZ47" i="2"/>
  <c r="Z34" i="2" s="1"/>
  <c r="AS46" i="2"/>
  <c r="S33" i="2" s="1"/>
  <c r="AS50" i="2"/>
  <c r="S37" i="2" s="1"/>
  <c r="AS42" i="2"/>
  <c r="S29" i="2" s="1"/>
  <c r="AU44" i="2"/>
  <c r="U31" i="2" s="1"/>
  <c r="AS48" i="2"/>
  <c r="S35" i="2" s="1"/>
  <c r="AS44" i="2"/>
  <c r="S31" i="2" s="1"/>
  <c r="AZ46" i="2"/>
  <c r="Z33" i="2" s="1"/>
  <c r="AZ43" i="2"/>
  <c r="Z30" i="2" s="1"/>
  <c r="AS47" i="2"/>
  <c r="S34" i="2" s="1"/>
  <c r="AZ42" i="2"/>
  <c r="Z29" i="2" s="1"/>
  <c r="AU47" i="2"/>
  <c r="U34" i="2" s="1"/>
  <c r="AU49" i="2"/>
  <c r="U36" i="2" s="1"/>
  <c r="AZ49" i="2"/>
  <c r="Z36" i="2" s="1"/>
  <c r="AZ44" i="2"/>
  <c r="Z31" i="2" s="1"/>
  <c r="AU48" i="2"/>
  <c r="U35" i="2" s="1"/>
  <c r="AZ48" i="2"/>
  <c r="Z35" i="2" s="1"/>
  <c r="BE45" i="2"/>
  <c r="AE32" i="2" s="1"/>
  <c r="AN50" i="2"/>
  <c r="N37" i="2" s="1"/>
  <c r="AT50" i="2"/>
  <c r="T37" i="2" s="1"/>
  <c r="AT47" i="2"/>
  <c r="T34" i="2" s="1"/>
  <c r="BE46" i="2"/>
  <c r="AE33" i="2" s="1"/>
  <c r="AL45" i="2"/>
  <c r="L32" i="2" s="1"/>
  <c r="BE50" i="2"/>
  <c r="AE37" i="2" s="1"/>
  <c r="BE42" i="2"/>
  <c r="AE29" i="2" s="1"/>
  <c r="AT42" i="2"/>
  <c r="T29" i="2" s="1"/>
  <c r="AL46" i="2"/>
  <c r="L33" i="2" s="1"/>
  <c r="BE43" i="2"/>
  <c r="AE30" i="2" s="1"/>
  <c r="AT46" i="2"/>
  <c r="T33" i="2" s="1"/>
  <c r="AT43" i="2"/>
  <c r="T30" i="2" s="1"/>
  <c r="AT45" i="2"/>
  <c r="T32" i="2" s="1"/>
  <c r="AL44" i="2"/>
  <c r="L31" i="2" s="1"/>
  <c r="BE47" i="2"/>
  <c r="AE34" i="2" s="1"/>
  <c r="AT49" i="2"/>
  <c r="T36" i="2" s="1"/>
  <c r="BE48" i="2"/>
  <c r="AE35" i="2" s="1"/>
  <c r="AT48" i="2"/>
  <c r="T35" i="2" s="1"/>
  <c r="AY49" i="2"/>
  <c r="Y36" i="2" s="1"/>
  <c r="AL42" i="2"/>
  <c r="L29" i="2" s="1"/>
  <c r="BE44" i="2"/>
  <c r="AE31" i="2" s="1"/>
  <c r="AY46" i="2"/>
  <c r="Y33" i="2" s="1"/>
  <c r="AN48" i="2"/>
  <c r="N35" i="2" s="1"/>
  <c r="AR47" i="2"/>
  <c r="R34" i="2" s="1"/>
  <c r="AN43" i="2"/>
  <c r="N30" i="2" s="1"/>
  <c r="BC50" i="2"/>
  <c r="AC37" i="2" s="1"/>
  <c r="AR45" i="2"/>
  <c r="R32" i="2" s="1"/>
  <c r="AN42" i="2"/>
  <c r="N29" i="2" s="1"/>
  <c r="AN44" i="2"/>
  <c r="N31" i="2" s="1"/>
  <c r="AN45" i="2"/>
  <c r="N32" i="2" s="1"/>
  <c r="AR50" i="2"/>
  <c r="R37" i="2" s="1"/>
  <c r="AN47" i="2"/>
  <c r="N34" i="2" s="1"/>
  <c r="AN46" i="2"/>
  <c r="N33" i="2" s="1"/>
  <c r="AQ48" i="2"/>
  <c r="Q35" i="2" s="1"/>
  <c r="AQ50" i="2"/>
  <c r="Q37" i="2" s="1"/>
  <c r="AX46" i="2"/>
  <c r="X33" i="2" s="1"/>
  <c r="AQ49" i="2"/>
  <c r="Q36" i="2" s="1"/>
  <c r="AX42" i="2"/>
  <c r="X29" i="2" s="1"/>
  <c r="AQ46" i="2"/>
  <c r="Q33" i="2" s="1"/>
  <c r="AX44" i="2"/>
  <c r="X31" i="2" s="1"/>
  <c r="AX47" i="2"/>
  <c r="X34" i="2" s="1"/>
  <c r="AX48" i="2"/>
  <c r="X35" i="2" s="1"/>
  <c r="AQ43" i="2"/>
  <c r="Q30" i="2" s="1"/>
  <c r="AQ44" i="2"/>
  <c r="Q31" i="2" s="1"/>
  <c r="AX43" i="2"/>
  <c r="X30" i="2" s="1"/>
  <c r="AQ47" i="2"/>
  <c r="Q34" i="2" s="1"/>
  <c r="AQ42" i="2"/>
  <c r="Q29" i="2" s="1"/>
  <c r="AX49" i="2"/>
  <c r="X36" i="2" s="1"/>
  <c r="AX45" i="2"/>
  <c r="X32" i="2" s="1"/>
  <c r="BB45" i="2"/>
  <c r="AB32" i="2" s="1"/>
  <c r="BB43" i="2"/>
  <c r="AB30" i="2" s="1"/>
  <c r="BB49" i="2"/>
  <c r="AB36" i="2" s="1"/>
  <c r="BB48" i="2"/>
  <c r="AB35" i="2" s="1"/>
  <c r="AM49" i="2"/>
  <c r="M36" i="2" s="1"/>
  <c r="AP46" i="2"/>
  <c r="P33" i="2" s="1"/>
  <c r="BB46" i="2"/>
  <c r="AB33" i="2" s="1"/>
  <c r="BB50" i="2"/>
  <c r="AB37" i="2" s="1"/>
  <c r="AR48" i="2"/>
  <c r="R35" i="2" s="1"/>
  <c r="AM45" i="2"/>
  <c r="M32" i="2" s="1"/>
  <c r="BC49" i="2"/>
  <c r="AC36" i="2" s="1"/>
  <c r="AY42" i="2"/>
  <c r="Y29" i="2" s="1"/>
  <c r="AU46" i="2"/>
  <c r="U33" i="2" s="1"/>
  <c r="AR44" i="2"/>
  <c r="R31" i="2" s="1"/>
  <c r="BD48" i="2"/>
  <c r="AD35" i="2" s="1"/>
  <c r="AM44" i="2"/>
  <c r="M31" i="2" s="1"/>
  <c r="BC43" i="2"/>
  <c r="AC30" i="2" s="1"/>
  <c r="AY47" i="2"/>
  <c r="Y34" i="2" s="1"/>
  <c r="AY45" i="2"/>
  <c r="Y32" i="2" s="1"/>
  <c r="AU50" i="2"/>
  <c r="U37" i="2" s="1"/>
  <c r="AR42" i="2"/>
  <c r="R29" i="2" s="1"/>
  <c r="AM50" i="2"/>
  <c r="M37" i="2" s="1"/>
  <c r="AM42" i="2"/>
  <c r="M29" i="2" s="1"/>
  <c r="BC46" i="2"/>
  <c r="AC33" i="2" s="1"/>
  <c r="AY50" i="2"/>
  <c r="Y37" i="2" s="1"/>
  <c r="AU45" i="2"/>
  <c r="U32" i="2" s="1"/>
  <c r="AM48" i="2"/>
  <c r="M35" i="2" s="1"/>
  <c r="BC48" i="2"/>
  <c r="AC35" i="2" s="1"/>
  <c r="AU42" i="2"/>
  <c r="U29" i="2" s="1"/>
  <c r="AM47" i="2"/>
  <c r="M34" i="2" s="1"/>
  <c r="BC44" i="2"/>
  <c r="AC31" i="2" s="1"/>
  <c r="AY43" i="2"/>
  <c r="Y30" i="2" s="1"/>
  <c r="AR46" i="2"/>
  <c r="R33" i="2" s="1"/>
  <c r="AM46" i="2"/>
  <c r="M33" i="2" s="1"/>
  <c r="BC47" i="2"/>
  <c r="AC34" i="2" s="1"/>
  <c r="BC45" i="2"/>
  <c r="AC32" i="2" s="1"/>
  <c r="AP47" i="2"/>
  <c r="P34" i="2" s="1"/>
  <c r="BA49" i="2"/>
  <c r="AA36" i="2" s="1"/>
  <c r="BD44" i="2"/>
  <c r="AD31" i="2" s="1"/>
  <c r="AP49" i="2"/>
  <c r="P36" i="2" s="1"/>
  <c r="AP43" i="2"/>
  <c r="P30" i="2" s="1"/>
  <c r="BA45" i="2"/>
  <c r="AA32" i="2" s="1"/>
  <c r="BD50" i="2"/>
  <c r="AD37" i="2" s="1"/>
  <c r="AP44" i="2"/>
  <c r="P31" i="2" s="1"/>
  <c r="BA44" i="2"/>
  <c r="AA31" i="2" s="1"/>
  <c r="BA42" i="2"/>
  <c r="AA29" i="2" s="1"/>
  <c r="BD43" i="2"/>
  <c r="AD30" i="2" s="1"/>
  <c r="AP48" i="2"/>
  <c r="P35" i="2" s="1"/>
  <c r="BA48" i="2"/>
  <c r="AA35" i="2" s="1"/>
  <c r="BD42" i="2"/>
  <c r="AD29" i="2" s="1"/>
  <c r="AP50" i="2"/>
  <c r="P37" i="2" s="1"/>
  <c r="BA50" i="2"/>
  <c r="AA37" i="2" s="1"/>
  <c r="BD46" i="2"/>
  <c r="AD33" i="2" s="1"/>
  <c r="BD45" i="2"/>
  <c r="AD32" i="2" s="1"/>
  <c r="AP45" i="2"/>
  <c r="P32" i="2" s="1"/>
  <c r="BA47" i="2"/>
  <c r="AA34" i="2" s="1"/>
  <c r="BD49" i="2"/>
  <c r="AD36" i="2" s="1"/>
  <c r="AO44" i="2"/>
  <c r="O31" i="2" s="1"/>
  <c r="AO49" i="2"/>
  <c r="O36" i="2" s="1"/>
  <c r="AO46" i="2"/>
  <c r="O33" i="2" s="1"/>
  <c r="AO42" i="2"/>
  <c r="O29" i="2" s="1"/>
  <c r="AO50" i="2"/>
  <c r="O37" i="2" s="1"/>
  <c r="AO45" i="2"/>
  <c r="O32" i="2" s="1"/>
  <c r="AO43" i="2"/>
  <c r="O30" i="2" s="1"/>
  <c r="AO47" i="2"/>
  <c r="O34" i="2" s="1"/>
  <c r="AJ45" i="2"/>
  <c r="J32" i="2" s="1"/>
  <c r="AJ43" i="2"/>
  <c r="J30" i="2" s="1"/>
  <c r="AJ49" i="2"/>
  <c r="J36" i="2" s="1"/>
  <c r="AJ42" i="2"/>
  <c r="J29" i="2" s="1"/>
  <c r="AJ46" i="2"/>
  <c r="J33" i="2" s="1"/>
  <c r="AJ50" i="2"/>
  <c r="J37" i="2" s="1"/>
  <c r="AJ47" i="2"/>
  <c r="J34" i="2" s="1"/>
  <c r="AJ44" i="2"/>
  <c r="J31" i="2" s="1"/>
  <c r="AI35" i="2" l="1"/>
  <c r="AF35" i="2" s="1"/>
  <c r="AI30" i="2"/>
  <c r="P21" i="3" s="1"/>
  <c r="X21" i="3" s="1"/>
  <c r="AI32" i="2"/>
  <c r="P23" i="3" s="1"/>
  <c r="X23" i="3" s="1"/>
  <c r="AI31" i="2"/>
  <c r="P22" i="3" s="1"/>
  <c r="X22" i="3" s="1"/>
  <c r="AI29" i="2"/>
  <c r="P20" i="3" s="1"/>
  <c r="AI34" i="2"/>
  <c r="P25" i="3" s="1"/>
  <c r="X25" i="3" s="1"/>
  <c r="AI37" i="2"/>
  <c r="P28" i="3" s="1"/>
  <c r="AI36" i="2"/>
  <c r="P27" i="3" s="1"/>
  <c r="X27" i="3" s="1"/>
  <c r="AI33" i="2"/>
  <c r="AB24" i="3" s="1"/>
  <c r="AF32" i="2"/>
  <c r="AF30" i="2" l="1"/>
  <c r="AB21" i="3"/>
  <c r="AB28" i="3"/>
  <c r="AB25" i="3"/>
  <c r="AK25" i="3"/>
  <c r="AB23" i="3"/>
  <c r="AK26" i="3"/>
  <c r="AB26" i="3"/>
  <c r="AB22" i="3"/>
  <c r="X28" i="3"/>
  <c r="AK21" i="3"/>
  <c r="AK22" i="3"/>
  <c r="P26" i="3"/>
  <c r="X26" i="3" s="1"/>
  <c r="AF31" i="2"/>
  <c r="AK27" i="3"/>
  <c r="AF36" i="2"/>
  <c r="AF37" i="2"/>
  <c r="AB27" i="3"/>
  <c r="AF34" i="2"/>
  <c r="AF29" i="2"/>
  <c r="AK20" i="3"/>
  <c r="AK23" i="3"/>
  <c r="AB20" i="3"/>
  <c r="P24" i="3"/>
  <c r="X24" i="3" s="1"/>
  <c r="AF33" i="2"/>
  <c r="AK24" i="3"/>
  <c r="AK28" i="3"/>
  <c r="X20" i="3"/>
  <c r="AK16" i="3" l="1"/>
  <c r="J3" i="3" s="1"/>
  <c r="X29" i="3"/>
  <c r="X31" i="3" s="1"/>
  <c r="J31" i="3" s="1"/>
  <c r="B10" i="3" l="1"/>
  <c r="B10" i="2" s="1"/>
  <c r="J17" i="3"/>
  <c r="J3" i="2"/>
</calcChain>
</file>

<file path=xl/sharedStrings.xml><?xml version="1.0" encoding="utf-8"?>
<sst xmlns="http://schemas.openxmlformats.org/spreadsheetml/2006/main" count="168" uniqueCount="130">
  <si>
    <t>x</t>
  </si>
  <si>
    <t>Teilsystem 12/22: 12 Zahlen werden in 22 Einzelspielen á 6 Zahlen getippt</t>
  </si>
  <si>
    <t>Ziehungsergebnis Lotto 6 aus 49:</t>
  </si>
  <si>
    <t xml:space="preserve">Superzahl: </t>
  </si>
  <si>
    <t>Anzahl Treffer</t>
  </si>
  <si>
    <t>2 Richtige + SZ</t>
  </si>
  <si>
    <t>3 Richtige</t>
  </si>
  <si>
    <t>3 Richtige + SZ</t>
  </si>
  <si>
    <t>4 Richtige</t>
  </si>
  <si>
    <t>4 Richtige + SZ</t>
  </si>
  <si>
    <t>5 Richtige</t>
  </si>
  <si>
    <t>5 Richtige + SZ</t>
  </si>
  <si>
    <t>6 Richtige</t>
  </si>
  <si>
    <t>6 Richtige + SZ</t>
  </si>
  <si>
    <t>SZ</t>
  </si>
  <si>
    <t>3er</t>
  </si>
  <si>
    <t>2er SZ</t>
  </si>
  <si>
    <t>Treffer</t>
  </si>
  <si>
    <t>3er SZ</t>
  </si>
  <si>
    <t>4er</t>
  </si>
  <si>
    <t>4er SZ</t>
  </si>
  <si>
    <t>5er</t>
  </si>
  <si>
    <t>5er SZ</t>
  </si>
  <si>
    <t>6er</t>
  </si>
  <si>
    <t>6er SZ</t>
  </si>
  <si>
    <t>Gesamt</t>
  </si>
  <si>
    <t>3er + SZ</t>
  </si>
  <si>
    <t>4er + SZ</t>
  </si>
  <si>
    <t>5er + SZ</t>
  </si>
  <si>
    <t>6er + SZ</t>
  </si>
  <si>
    <t>Alle Angaben ohne Gewähr</t>
  </si>
  <si>
    <t>2er + SZ</t>
  </si>
  <si>
    <t>Klasse 9:</t>
  </si>
  <si>
    <t>Gewinn-Klassen</t>
  </si>
  <si>
    <t>Klasse 8:</t>
  </si>
  <si>
    <t>Klasse 7:</t>
  </si>
  <si>
    <t>Klasse 6:</t>
  </si>
  <si>
    <t>Klasse 5:</t>
  </si>
  <si>
    <t>Klasse 4:</t>
  </si>
  <si>
    <t>Klasse 3:</t>
  </si>
  <si>
    <t>Klasse 2:</t>
  </si>
  <si>
    <t>Klasse 1:</t>
  </si>
  <si>
    <t xml:space="preserve">
Ihre gewählten 12 Systemzahlen im Lotto-Teilsystem 12/22
Sie können diese im Register "Auswertung Teilsystem 12 22 " ändern</t>
  </si>
  <si>
    <t>Gewinnquoten</t>
  </si>
  <si>
    <t xml:space="preserve"> =</t>
  </si>
  <si>
    <t>Gewinn</t>
  </si>
  <si>
    <t>Details sehen Sie im Register "Details Teilsystem 12 22"</t>
  </si>
  <si>
    <t>Zahlen eingeben und ändern im Register "Auswertung Teilsystem 12 22"</t>
  </si>
  <si>
    <t>Klicken Sie bitte hier, um das aktuelle Ziehungsergebnis und die Gewinnquoten abzurufen</t>
  </si>
  <si>
    <t>Einsatz + Spielscheingebühr für das Lotto-Teilsystem 12/22</t>
  </si>
  <si>
    <t>&lt;&lt; ggf. hier ändern</t>
  </si>
  <si>
    <t>Bitte hier Ihre 12 gewählten Systemzahlen zwischen 1 bis 49 eingeben:</t>
  </si>
  <si>
    <t>Auf dieser Seite erhalten Sie einen detaillierten Einblick über Ihre möglichen Gewinne.</t>
  </si>
  <si>
    <t>Wenn Sie Ihre Zahlen oder das Ziehungsergbnis ändern möchten, tun Sie das bitte im Register "Auswertung Teilsystem 12 22".</t>
  </si>
  <si>
    <t>lotto.de</t>
  </si>
  <si>
    <t xml:space="preserve">Beim Lotto-Teilsystem 12/22 dürfen Sie in einem Feld 12 Kreuzchen setzen. Dadurch werden </t>
  </si>
  <si>
    <t xml:space="preserve"> Superzahl</t>
  </si>
  <si>
    <t>durch den Systemschein automatisch 22 Einzelspiele erstellt.  Da jedes Einzelspiel aus Ihren</t>
  </si>
  <si>
    <t>Die Gewinnermittlung ist kompliziert, wird aber mit dieser Tabelle zum Kinderspiel.</t>
  </si>
  <si>
    <t>12 Zahlen kombiniert wird, kommt es ab 2 Richtigen + SZ immer zu Mehrfachgewinnen.</t>
  </si>
  <si>
    <t xml:space="preserve">Ihre Superzahl:  </t>
  </si>
  <si>
    <t>Wie bei anderen Glücksspielen liegen auch im Lotto 6 aus 49 die Nachteile beim Glücksuchenden.</t>
  </si>
  <si>
    <t>Der Einsatz ist in der Regel komplett verloren, kleinere Zwischengewinne federn die Verluste nur ein</t>
  </si>
  <si>
    <t xml:space="preserve">die Sie auch wirklich bereit sind zu opfern. </t>
  </si>
  <si>
    <t xml:space="preserve">Mit systematischer Spielweise erhöhen Sie Ihre Gewinnchancen - aber nur deshalb, weil Sie im </t>
  </si>
  <si>
    <t>Gegensatz zum üblichen Normalspiel mehr Tipps ins Rennen schicken. Das zieht in der Regel</t>
  </si>
  <si>
    <t>gleich einen Nachteil mit sich: Sie riskieren mehr, als Sie ursprünglich geplant hatten.</t>
  </si>
  <si>
    <t>Es kann sich aber auch ein lukrativer Vorteil ergeben, weil Sie anstatt der üblichen 6 Zahlen beim</t>
  </si>
  <si>
    <t>Lotto-Teilsystem 12/22 zwölf Zahlen abdecken. Werden von diesen 12 Zahlen mindestens 3 getroffen</t>
  </si>
  <si>
    <t>(bzw. 2 + Superzahl), gewinnen Sie gleich mehrfach.</t>
  </si>
  <si>
    <t>Nachteil:</t>
  </si>
  <si>
    <t>Vorteil:</t>
  </si>
  <si>
    <t>&gt;&gt;</t>
  </si>
  <si>
    <t>Sie gewinnen immer mehrfach, sofern mindestens 3 der 12 Zahlen getroffen werden (bzw 2 + SZ)</t>
  </si>
  <si>
    <t>Dank dieser Datei wissen Sie sofort, ob und wieviel Sie gewonnen haben</t>
  </si>
  <si>
    <t>Das System kostet so viel, als ob Sie 22 einzelne Tipps abgeben</t>
  </si>
  <si>
    <t>Vorteil im Nachteil:</t>
  </si>
  <si>
    <t>Werden 6 Ihrer 12 Zahlen getroffen, ist es nicht sicher, ob Sie einen Sechser gewonnen haben</t>
  </si>
  <si>
    <t>Vorteil zum Vollsystem:</t>
  </si>
  <si>
    <t>Das Risiko ist viel niedriger, als das sehr teure Vollsystem mit 12 Zahlen.</t>
  </si>
  <si>
    <t>Nachteil zum Vollsystem:</t>
  </si>
  <si>
    <t>Excel und andere Software können Lotto nur aus der Vergangenheit auswerten.</t>
  </si>
  <si>
    <t>Es gibt nirgendwo ein Programm, das Zahlen für die Zukunft berechnen kann, ob diese gezogen</t>
  </si>
  <si>
    <t>scheidet aus, da unendlich viele Ziehungen nicht erreicht sind.</t>
  </si>
  <si>
    <t>werden oder nicht. Nur der Zufall bestimmt die Glückszahlen - die Wahrscheinlichkeitsrechnung</t>
  </si>
  <si>
    <t>Da die Ziehungsgeräte kein Gedächtnis haben - und die Glückskugeln auch nicht - ist es für die</t>
  </si>
  <si>
    <t>nächste Ziehung unerheblich, ob eine Zahl nun schon fünfmal hintereinander gezogen wurde</t>
  </si>
  <si>
    <t>PS</t>
  </si>
  <si>
    <t>Verschenken Sie diese Datei bei Gefallen gerne weiter, verändern aber bitte keine Links oder</t>
  </si>
  <si>
    <t>Formeln. Ansonsten rechnet die Datei falsch oder gar nicht.</t>
  </si>
  <si>
    <t>Hier eine unvollständige Auswahl von offiziellen Partnern des</t>
  </si>
  <si>
    <t>Deutschen Lotto- und Toto-Blocks, bei denen Sie u. a. das Lotto-</t>
  </si>
  <si>
    <t>Teilsystem 12/22 spielen können:</t>
  </si>
  <si>
    <t>lotto24.de</t>
  </si>
  <si>
    <t>lottobay.de</t>
  </si>
  <si>
    <t>wenig ab. Denken Sie stets daran, dass sich nichts erzwingen lässt und Sie nur Einsätze riskieren,</t>
  </si>
  <si>
    <t>Lotto online spielen - mit automatischer Gewinnbenachrichtigung</t>
  </si>
  <si>
    <t>Im Trefferfall erzielt das Vollsystem wesentlich mehr Gewinne als ein vergleichbares Teilsystem.</t>
  </si>
  <si>
    <t>Vorteile und Nachteile</t>
  </si>
  <si>
    <t>Vorteile / Nachteile eines Lotto-Teilsystemes 12/22</t>
  </si>
  <si>
    <t>Sie ersparen sich das Ausfüllen von 22 einzelnen Tipps</t>
  </si>
  <si>
    <t>Sie bezahlen nur für einen einzelnen Schein Bearbeitungsgebühr (ca 60 Cent)</t>
  </si>
  <si>
    <t>Anstatt der üblichen 6 Kreuzchen platzieren Sie 12 Kreuzchen in einem Spielfeld</t>
  </si>
  <si>
    <t>Diese 12 Kreuzchen entsprechen 22 normalen Spielfeldern, die mit Ihren 12 Zahlen kombiniert werden</t>
  </si>
  <si>
    <t>Die Kombinationen sind vorgegeben, Sie brauchen sich um die Anordnungen nicht kümmern</t>
  </si>
  <si>
    <t>Die Auswertung ist eher kompliziert und schreckt oftmals ab, überhaupt das Teilsystem zu spielen</t>
  </si>
  <si>
    <t>Mit dieser Datei können Sie das komplizierte Auswerten vergessen, es wird zum Kinderspiel</t>
  </si>
  <si>
    <t>oder seit 40 Ziehungen nicht mehr im Resultat erschienen ist.</t>
  </si>
  <si>
    <t>Haftungsausschluss</t>
  </si>
  <si>
    <t>Die Datei ist intensiv auf Formel-Fehler getestet, zum Zeitpunkt der Bereitstellung zum</t>
  </si>
  <si>
    <t xml:space="preserve">Download konnten keine Fehler festgestellt werden. </t>
  </si>
  <si>
    <t>Dennoch schließe ich Haftungsansprüche gegen mich aus,</t>
  </si>
  <si>
    <t>die sich aus der Nutzung oder Nichtnutzung dieser Datei ergeben könnten.</t>
  </si>
  <si>
    <t>Nur das Glück entscheidet,</t>
  </si>
  <si>
    <t>es kann keine Zahl</t>
  </si>
  <si>
    <t>berechnet werden, ob sie bei</t>
  </si>
  <si>
    <t>der nächsten Ziehung</t>
  </si>
  <si>
    <t>kommt oder nicht</t>
  </si>
  <si>
    <t>Wolfgang Huber / BTC-Office UG (haftungsbeschränkt)</t>
  </si>
  <si>
    <t>Robert-Bosch-Str. 18</t>
  </si>
  <si>
    <t>78467 Konstanz</t>
  </si>
  <si>
    <t>aktenbuchen.de</t>
  </si>
  <si>
    <t>lottobay ist ein Partnerprogramm von BTC-Office UG. Falls Sie sich dort</t>
  </si>
  <si>
    <t>anmelden und Ihr Glück kostenpflichtig versuchen, erhalten wir eine</t>
  </si>
  <si>
    <t>Provision von lottobay. Für Sie entstehen keine Nachteile beim Kauf, Vertrag</t>
  </si>
  <si>
    <t>oder Preis.</t>
  </si>
  <si>
    <t>Lotto-Teilsystem 12/22 (Nr. 612) - Vorteile und Nachteile</t>
  </si>
  <si>
    <t xml:space="preserve">Einsatz 26,40 € </t>
  </si>
  <si>
    <t>Stand: September 2023</t>
  </si>
  <si>
    <t>inkl. Bearbeitungsgebühr 0,60 €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</si>
</sst>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7]d/\ mmmm\ yyyy;@"/>
  </numFmts>
  <fonts count="2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u/>
      <sz val="11"/>
      <color indexed="9"/>
      <name val="Arial"/>
      <family val="2"/>
    </font>
    <font>
      <u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sz val="9.0500000000000007"/>
      <color indexed="8"/>
      <name val="Calibri"/>
      <family val="2"/>
      <scheme val="minor"/>
    </font>
    <font>
      <b/>
      <sz val="9.0500000000000007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9" fillId="2" borderId="0"/>
  </cellStyleXfs>
  <cellXfs count="19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20" fontId="4" fillId="0" borderId="0" xfId="0" applyNumberFormat="1" applyFont="1" applyBorder="1" applyAlignment="1">
      <alignment horizontal="left" vertical="center"/>
    </xf>
    <xf numFmtId="0" fontId="9" fillId="0" borderId="0" xfId="1" applyAlignment="1" applyProtection="1"/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20" fontId="4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1" fontId="13" fillId="0" borderId="0" xfId="0" applyNumberFormat="1" applyFont="1" applyAlignment="1">
      <alignment horizontal="center"/>
    </xf>
    <xf numFmtId="0" fontId="13" fillId="0" borderId="0" xfId="0" applyFont="1"/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1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4" fillId="0" borderId="0" xfId="0" applyFont="1"/>
    <xf numFmtId="0" fontId="14" fillId="0" borderId="3" xfId="0" applyFont="1" applyBorder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0" fillId="0" borderId="0" xfId="0" applyFont="1" applyProtection="1">
      <protection hidden="1"/>
    </xf>
    <xf numFmtId="0" fontId="20" fillId="0" borderId="0" xfId="2" applyFont="1" applyFill="1" applyAlignment="1" applyProtection="1">
      <alignment vertical="center"/>
      <protection hidden="1"/>
    </xf>
    <xf numFmtId="1" fontId="11" fillId="0" borderId="14" xfId="0" applyNumberFormat="1" applyFont="1" applyBorder="1" applyAlignment="1" applyProtection="1">
      <alignment horizontal="center" vertical="center"/>
      <protection hidden="1"/>
    </xf>
    <xf numFmtId="1" fontId="11" fillId="0" borderId="15" xfId="0" applyNumberFormat="1" applyFont="1" applyBorder="1" applyAlignment="1" applyProtection="1">
      <alignment horizontal="center" vertical="center"/>
      <protection hidden="1"/>
    </xf>
    <xf numFmtId="1" fontId="11" fillId="0" borderId="16" xfId="0" applyNumberFormat="1" applyFont="1" applyBorder="1" applyAlignment="1" applyProtection="1">
      <alignment horizontal="center" vertical="center"/>
      <protection hidden="1"/>
    </xf>
    <xf numFmtId="1" fontId="11" fillId="0" borderId="17" xfId="0" applyNumberFormat="1" applyFont="1" applyBorder="1" applyAlignment="1" applyProtection="1">
      <alignment horizontal="center" vertical="center"/>
      <protection hidden="1"/>
    </xf>
    <xf numFmtId="1" fontId="11" fillId="0" borderId="18" xfId="0" applyNumberFormat="1" applyFont="1" applyBorder="1" applyAlignment="1" applyProtection="1">
      <alignment horizontal="center" vertical="center"/>
      <protection hidden="1"/>
    </xf>
    <xf numFmtId="1" fontId="11" fillId="0" borderId="19" xfId="0" applyNumberFormat="1" applyFont="1" applyBorder="1" applyAlignment="1" applyProtection="1">
      <alignment horizontal="center" vertical="center"/>
      <protection hidden="1"/>
    </xf>
    <xf numFmtId="1" fontId="11" fillId="0" borderId="20" xfId="0" applyNumberFormat="1" applyFont="1" applyBorder="1" applyAlignment="1" applyProtection="1">
      <alignment horizontal="center" vertical="center"/>
      <protection hidden="1"/>
    </xf>
    <xf numFmtId="1" fontId="11" fillId="0" borderId="21" xfId="0" applyNumberFormat="1" applyFont="1" applyBorder="1" applyAlignment="1" applyProtection="1">
      <alignment horizontal="center" vertical="center"/>
      <protection hidden="1"/>
    </xf>
    <xf numFmtId="1" fontId="11" fillId="0" borderId="22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4" fillId="0" borderId="0" xfId="0" applyFont="1" applyProtection="1"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Alignment="1" applyProtection="1">
      <protection hidden="1"/>
    </xf>
    <xf numFmtId="1" fontId="4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right" vertical="center"/>
      <protection hidden="1"/>
    </xf>
    <xf numFmtId="1" fontId="4" fillId="0" borderId="0" xfId="0" applyNumberFormat="1" applyFont="1" applyAlignment="1" applyProtection="1">
      <alignment vertical="center"/>
      <protection hidden="1"/>
    </xf>
    <xf numFmtId="1" fontId="4" fillId="0" borderId="23" xfId="0" applyNumberFormat="1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1" fontId="4" fillId="0" borderId="0" xfId="0" applyNumberFormat="1" applyFont="1" applyProtection="1">
      <protection hidden="1"/>
    </xf>
    <xf numFmtId="1" fontId="4" fillId="2" borderId="25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1" fontId="4" fillId="2" borderId="0" xfId="0" applyNumberFormat="1" applyFont="1" applyFill="1" applyBorder="1" applyAlignment="1" applyProtection="1">
      <alignment horizontal="center"/>
      <protection hidden="1"/>
    </xf>
    <xf numFmtId="1" fontId="7" fillId="2" borderId="23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1" fontId="6" fillId="2" borderId="0" xfId="0" applyNumberFormat="1" applyFont="1" applyFill="1" applyBorder="1" applyAlignment="1" applyProtection="1">
      <alignment horizontal="center" vertical="center"/>
      <protection hidden="1"/>
    </xf>
    <xf numFmtId="1" fontId="4" fillId="2" borderId="26" xfId="0" applyNumberFormat="1" applyFont="1" applyFill="1" applyBorder="1" applyAlignment="1" applyProtection="1">
      <alignment horizontal="center" vertical="center"/>
      <protection hidden="1"/>
    </xf>
    <xf numFmtId="1" fontId="4" fillId="2" borderId="2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1" fontId="4" fillId="2" borderId="29" xfId="0" applyNumberFormat="1" applyFont="1" applyFill="1" applyBorder="1" applyAlignment="1" applyProtection="1">
      <alignment horizontal="center" vertical="center"/>
      <protection hidden="1"/>
    </xf>
    <xf numFmtId="1" fontId="4" fillId="2" borderId="31" xfId="0" applyNumberFormat="1" applyFont="1" applyFill="1" applyBorder="1" applyAlignment="1" applyProtection="1">
      <alignment horizontal="center" vertical="center"/>
      <protection hidden="1"/>
    </xf>
    <xf numFmtId="1" fontId="4" fillId="2" borderId="32" xfId="0" applyNumberFormat="1" applyFont="1" applyFill="1" applyBorder="1" applyAlignment="1" applyProtection="1">
      <alignment horizontal="center" vertical="center"/>
      <protection hidden="1"/>
    </xf>
    <xf numFmtId="1" fontId="4" fillId="2" borderId="34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Protection="1">
      <protection hidden="1"/>
    </xf>
    <xf numFmtId="0" fontId="3" fillId="0" borderId="24" xfId="0" applyFont="1" applyBorder="1" applyProtection="1">
      <protection hidden="1"/>
    </xf>
    <xf numFmtId="0" fontId="4" fillId="0" borderId="24" xfId="0" applyFont="1" applyBorder="1" applyProtection="1">
      <protection hidden="1"/>
    </xf>
    <xf numFmtId="1" fontId="4" fillId="0" borderId="25" xfId="0" applyNumberFormat="1" applyFont="1" applyBorder="1" applyProtection="1">
      <protection hidden="1"/>
    </xf>
    <xf numFmtId="1" fontId="4" fillId="0" borderId="0" xfId="0" applyNumberFormat="1" applyFont="1" applyBorder="1" applyProtection="1"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Protection="1">
      <protection hidden="1"/>
    </xf>
    <xf numFmtId="20" fontId="4" fillId="0" borderId="3" xfId="0" applyNumberFormat="1" applyFont="1" applyBorder="1" applyAlignment="1" applyProtection="1">
      <alignment horizontal="left"/>
      <protection hidden="1"/>
    </xf>
    <xf numFmtId="1" fontId="4" fillId="0" borderId="23" xfId="0" applyNumberFormat="1" applyFont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14" fillId="0" borderId="26" xfId="0" applyFont="1" applyBorder="1" applyProtection="1">
      <protection hidden="1"/>
    </xf>
    <xf numFmtId="0" fontId="14" fillId="0" borderId="4" xfId="0" applyFont="1" applyBorder="1" applyProtection="1">
      <protection hidden="1"/>
    </xf>
    <xf numFmtId="0" fontId="14" fillId="0" borderId="27" xfId="0" applyFont="1" applyBorder="1" applyProtection="1">
      <protection hidden="1"/>
    </xf>
    <xf numFmtId="0" fontId="14" fillId="0" borderId="29" xfId="0" applyFont="1" applyBorder="1" applyProtection="1">
      <protection hidden="1"/>
    </xf>
    <xf numFmtId="0" fontId="14" fillId="0" borderId="30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14" fillId="0" borderId="32" xfId="0" applyFont="1" applyBorder="1" applyProtection="1">
      <protection hidden="1"/>
    </xf>
    <xf numFmtId="0" fontId="14" fillId="0" borderId="1" xfId="0" applyFont="1" applyBorder="1" applyProtection="1">
      <protection hidden="1"/>
    </xf>
    <xf numFmtId="0" fontId="14" fillId="0" borderId="33" xfId="0" applyFont="1" applyBorder="1" applyProtection="1">
      <protection hidden="1"/>
    </xf>
    <xf numFmtId="0" fontId="14" fillId="0" borderId="23" xfId="0" applyFont="1" applyFill="1" applyBorder="1" applyProtection="1">
      <protection hidden="1"/>
    </xf>
    <xf numFmtId="0" fontId="14" fillId="0" borderId="29" xfId="0" applyFont="1" applyFill="1" applyBorder="1" applyProtection="1">
      <protection hidden="1"/>
    </xf>
    <xf numFmtId="0" fontId="14" fillId="0" borderId="3" xfId="0" applyFont="1" applyBorder="1" applyProtection="1">
      <protection hidden="1"/>
    </xf>
    <xf numFmtId="0" fontId="5" fillId="0" borderId="0" xfId="0" applyFont="1" applyAlignment="1" applyProtection="1">
      <alignment vertical="top"/>
      <protection hidden="1"/>
    </xf>
    <xf numFmtId="0" fontId="3" fillId="3" borderId="35" xfId="0" applyFont="1" applyFill="1" applyBorder="1" applyProtection="1">
      <protection hidden="1"/>
    </xf>
    <xf numFmtId="0" fontId="3" fillId="3" borderId="36" xfId="0" applyFont="1" applyFill="1" applyBorder="1" applyProtection="1">
      <protection hidden="1"/>
    </xf>
    <xf numFmtId="0" fontId="3" fillId="3" borderId="37" xfId="0" applyFont="1" applyFill="1" applyBorder="1" applyProtection="1">
      <protection hidden="1"/>
    </xf>
    <xf numFmtId="0" fontId="3" fillId="3" borderId="38" xfId="0" applyFont="1" applyFill="1" applyBorder="1" applyProtection="1">
      <protection hidden="1"/>
    </xf>
    <xf numFmtId="0" fontId="17" fillId="4" borderId="0" xfId="0" applyFont="1" applyFill="1" applyBorder="1" applyAlignment="1" applyProtection="1">
      <alignment horizontal="center"/>
      <protection hidden="1"/>
    </xf>
    <xf numFmtId="0" fontId="3" fillId="3" borderId="39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10" fillId="0" borderId="0" xfId="0" applyFont="1" applyProtection="1">
      <protection hidden="1"/>
    </xf>
    <xf numFmtId="0" fontId="4" fillId="3" borderId="38" xfId="0" applyFont="1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0" fontId="4" fillId="3" borderId="39" xfId="0" applyFont="1" applyFill="1" applyBorder="1" applyProtection="1">
      <protection hidden="1"/>
    </xf>
    <xf numFmtId="0" fontId="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9" fillId="3" borderId="0" xfId="1" applyFill="1" applyBorder="1" applyAlignment="1" applyProtection="1">
      <protection hidden="1"/>
    </xf>
    <xf numFmtId="0" fontId="3" fillId="3" borderId="40" xfId="0" applyFont="1" applyFill="1" applyBorder="1" applyProtection="1">
      <protection hidden="1"/>
    </xf>
    <xf numFmtId="0" fontId="3" fillId="3" borderId="41" xfId="0" applyFont="1" applyFill="1" applyBorder="1" applyProtection="1">
      <protection hidden="1"/>
    </xf>
    <xf numFmtId="0" fontId="3" fillId="3" borderId="42" xfId="0" applyFont="1" applyFill="1" applyBorder="1" applyProtection="1">
      <protection hidden="1"/>
    </xf>
    <xf numFmtId="0" fontId="9" fillId="5" borderId="0" xfId="1" applyFill="1" applyAlignment="1" applyProtection="1"/>
    <xf numFmtId="0" fontId="9" fillId="0" borderId="0" xfId="1" applyFill="1" applyBorder="1" applyAlignment="1" applyProtection="1">
      <protection locked="0"/>
    </xf>
    <xf numFmtId="0" fontId="9" fillId="0" borderId="0" xfId="1" applyAlignment="1" applyProtection="1">
      <protection locked="0"/>
    </xf>
    <xf numFmtId="0" fontId="9" fillId="3" borderId="6" xfId="1" applyFill="1" applyBorder="1" applyAlignment="1" applyProtection="1">
      <alignment horizontal="center" vertical="center" wrapText="1"/>
      <protection locked="0"/>
    </xf>
    <xf numFmtId="0" fontId="9" fillId="3" borderId="7" xfId="1" applyFill="1" applyBorder="1" applyAlignment="1" applyProtection="1">
      <alignment horizontal="center" vertical="center" wrapText="1"/>
      <protection locked="0"/>
    </xf>
    <xf numFmtId="0" fontId="9" fillId="3" borderId="8" xfId="1" applyFill="1" applyBorder="1" applyAlignment="1" applyProtection="1">
      <alignment horizontal="center" vertical="center" wrapText="1"/>
      <protection locked="0"/>
    </xf>
    <xf numFmtId="0" fontId="9" fillId="3" borderId="9" xfId="1" applyFill="1" applyBorder="1" applyAlignment="1" applyProtection="1">
      <alignment horizontal="center" vertical="center" wrapText="1"/>
      <protection locked="0"/>
    </xf>
    <xf numFmtId="0" fontId="9" fillId="3" borderId="0" xfId="1" applyFill="1" applyBorder="1" applyAlignment="1" applyProtection="1">
      <alignment horizontal="center" vertical="center" wrapText="1"/>
      <protection locked="0"/>
    </xf>
    <xf numFmtId="0" fontId="9" fillId="3" borderId="10" xfId="1" applyFill="1" applyBorder="1" applyAlignment="1" applyProtection="1">
      <alignment horizontal="center" vertical="center" wrapText="1"/>
      <protection locked="0"/>
    </xf>
    <xf numFmtId="0" fontId="9" fillId="3" borderId="11" xfId="1" applyFill="1" applyBorder="1" applyAlignment="1" applyProtection="1">
      <alignment horizontal="center" vertical="center" wrapText="1"/>
      <protection locked="0"/>
    </xf>
    <xf numFmtId="0" fontId="9" fillId="3" borderId="12" xfId="1" applyFill="1" applyBorder="1" applyAlignment="1" applyProtection="1">
      <alignment horizontal="center" vertical="center" wrapText="1"/>
      <protection locked="0"/>
    </xf>
    <xf numFmtId="0" fontId="9" fillId="3" borderId="13" xfId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/>
    <xf numFmtId="0" fontId="0" fillId="0" borderId="0" xfId="0" applyAlignment="1"/>
    <xf numFmtId="0" fontId="9" fillId="0" borderId="0" xfId="1" applyAlignment="1" applyProtection="1"/>
    <xf numFmtId="0" fontId="9" fillId="0" borderId="0" xfId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9" fillId="0" borderId="0" xfId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4" fontId="5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164" fontId="4" fillId="0" borderId="1" xfId="0" applyNumberFormat="1" applyFont="1" applyFill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right" vertical="center"/>
      <protection hidden="1"/>
    </xf>
    <xf numFmtId="1" fontId="5" fillId="0" borderId="3" xfId="0" applyNumberFormat="1" applyFont="1" applyBorder="1" applyAlignment="1" applyProtection="1">
      <alignment horizontal="center" vertical="center"/>
      <protection hidden="1"/>
    </xf>
    <xf numFmtId="1" fontId="5" fillId="0" borderId="24" xfId="0" applyNumberFormat="1" applyFont="1" applyBorder="1" applyAlignment="1" applyProtection="1">
      <alignment horizontal="center" vertical="center"/>
      <protection hidden="1"/>
    </xf>
    <xf numFmtId="1" fontId="5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/>
    <xf numFmtId="0" fontId="4" fillId="2" borderId="3" xfId="0" applyFont="1" applyFill="1" applyBorder="1" applyAlignment="1" applyProtection="1">
      <alignment horizontal="left" vertical="center"/>
      <protection hidden="1"/>
    </xf>
    <xf numFmtId="0" fontId="0" fillId="0" borderId="24" xfId="0" applyBorder="1" applyAlignment="1" applyProtection="1">
      <protection hidden="1"/>
    </xf>
    <xf numFmtId="0" fontId="0" fillId="0" borderId="25" xfId="0" applyBorder="1" applyAlignment="1" applyProtection="1">
      <protection hidden="1"/>
    </xf>
    <xf numFmtId="0" fontId="4" fillId="2" borderId="26" xfId="0" applyFont="1" applyFill="1" applyBorder="1" applyAlignment="1" applyProtection="1">
      <alignment vertical="top" wrapText="1"/>
      <protection hidden="1"/>
    </xf>
    <xf numFmtId="0" fontId="0" fillId="0" borderId="4" xfId="0" applyBorder="1" applyAlignment="1" applyProtection="1">
      <alignment wrapText="1"/>
      <protection hidden="1"/>
    </xf>
    <xf numFmtId="0" fontId="0" fillId="0" borderId="27" xfId="0" applyBorder="1" applyAlignment="1" applyProtection="1">
      <alignment wrapText="1"/>
      <protection hidden="1"/>
    </xf>
    <xf numFmtId="0" fontId="0" fillId="0" borderId="29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30" xfId="0" applyBorder="1" applyAlignment="1" applyProtection="1">
      <alignment wrapText="1"/>
      <protection hidden="1"/>
    </xf>
    <xf numFmtId="0" fontId="0" fillId="0" borderId="32" xfId="0" applyBorder="1" applyAlignment="1" applyProtection="1">
      <alignment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4" fillId="0" borderId="4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9" fillId="0" borderId="0" xfId="1" applyAlignment="1" applyProtection="1">
      <protection hidden="1"/>
    </xf>
    <xf numFmtId="165" fontId="4" fillId="0" borderId="0" xfId="0" applyNumberFormat="1" applyFont="1" applyAlignment="1" applyProtection="1">
      <alignment horizontal="left"/>
      <protection hidden="1"/>
    </xf>
    <xf numFmtId="165" fontId="0" fillId="0" borderId="0" xfId="0" applyNumberFormat="1" applyAlignment="1" applyProtection="1">
      <protection hidden="1"/>
    </xf>
    <xf numFmtId="0" fontId="0" fillId="0" borderId="0" xfId="0" applyFill="1"/>
  </cellXfs>
  <cellStyles count="3">
    <cellStyle name="Link" xfId="1" builtinId="8"/>
    <cellStyle name="Standard" xfId="0" builtinId="0"/>
    <cellStyle name="Standard_Stammdaten" xfId="2" xr:uid="{00000000-0005-0000-0000-000002000000}"/>
  </cellStyles>
  <dxfs count="37">
    <dxf>
      <font>
        <b/>
        <i val="0"/>
        <color indexed="56"/>
      </font>
    </dxf>
    <dxf>
      <font>
        <b/>
        <i val="0"/>
        <color indexed="10"/>
      </font>
    </dxf>
    <dxf>
      <font>
        <condense val="0"/>
        <extend val="0"/>
        <color indexed="10"/>
      </font>
    </dxf>
    <dxf>
      <font>
        <b/>
        <i val="0"/>
        <color indexed="56"/>
      </font>
    </dxf>
    <dxf>
      <font>
        <b/>
        <i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ill>
        <patternFill>
          <bgColor rgb="FFCCFFCC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CCFFCC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CCFFCC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CCFFCC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CCFFCC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CCFFCC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  <color theme="3"/>
      </font>
    </dxf>
    <dxf>
      <font>
        <b/>
        <i val="0"/>
        <color rgb="FFFF0000"/>
      </font>
    </dxf>
    <dxf>
      <fill>
        <patternFill>
          <bgColor rgb="FFCCFFCC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CCFFCC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CCFFCC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CCFFCC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CCFFCC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CCFFCC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CCFFCC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CCFFCC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CCFFCC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CCFFCC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CCFFCC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CCFFCC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 patternType="solid">
          <fgColor indexed="43"/>
          <bgColor indexed="26"/>
        </patternFill>
      </fill>
      <border>
        <left/>
        <right/>
        <top style="hair">
          <color indexed="64"/>
        </top>
        <bottom style="hair">
          <color indexed="64"/>
        </bottom>
      </border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142875</xdr:colOff>
      <xdr:row>8</xdr:row>
      <xdr:rowOff>9525</xdr:rowOff>
    </xdr:from>
    <xdr:to>
      <xdr:col>29</xdr:col>
      <xdr:colOff>85725</xdr:colOff>
      <xdr:row>35</xdr:row>
      <xdr:rowOff>28575</xdr:rowOff>
    </xdr:to>
    <xdr:graphicFrame macro="">
      <xdr:nvGraphicFramePr>
        <xdr:cNvPr id="1026" name="Diagram 2">
          <a:extLst>
            <a:ext uri="{FF2B5EF4-FFF2-40B4-BE49-F238E27FC236}">
              <a16:creationId xmlns:a16="http://schemas.microsoft.com/office/drawing/2014/main" id="{C109F62D-DB83-4786-9D99-694F65FC8D3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ompatibility">
          <com:legacyDrawing xmlns:com="http://schemas.openxmlformats.org/drawingml/2006/compatibility" spid="_x0000_s10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tto.de/lotto-6aus49/lottozahl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ktenbuchen.d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lotto24.de/" TargetMode="External"/><Relationship Id="rId1" Type="http://schemas.openxmlformats.org/officeDocument/2006/relationships/hyperlink" Target="https://www.lotto.de/de/lotto-6aus49.html?kampagne=AFF&amp;netzwerk=affilinet&amp;partner=540503&amp;werbemittel=2|8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awin1.com/awclick.php?gid=364024&amp;mid=14557&amp;awinaffid=583763&amp;linkid=2394049&amp;clickref=%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49"/>
  <sheetViews>
    <sheetView showGridLines="0" tabSelected="1" workbookViewId="0">
      <selection activeCell="J11" sqref="J11"/>
    </sheetView>
  </sheetViews>
  <sheetFormatPr baseColWidth="10" defaultRowHeight="12.75" x14ac:dyDescent="0.2"/>
  <cols>
    <col min="1" max="1" width="5.140625" style="4" customWidth="1"/>
    <col min="2" max="8" width="3.42578125" style="4" customWidth="1"/>
    <col min="9" max="26" width="5.140625" style="4" customWidth="1"/>
    <col min="27" max="27" width="3.5703125" style="4" customWidth="1"/>
    <col min="28" max="31" width="5.140625" style="4" customWidth="1"/>
    <col min="32" max="32" width="10.140625" style="4" customWidth="1"/>
    <col min="33" max="33" width="15.85546875" style="4" customWidth="1"/>
    <col min="34" max="34" width="14.28515625" style="4" customWidth="1"/>
    <col min="35" max="41" width="11.42578125" style="40"/>
    <col min="42" max="42" width="11.42578125" style="42"/>
    <col min="43" max="46" width="11.42578125" style="40"/>
    <col min="47" max="49" width="11.42578125" style="42"/>
    <col min="50" max="51" width="11.42578125" style="40"/>
    <col min="52" max="65" width="11.42578125" style="31"/>
    <col min="66" max="16384" width="11.42578125" style="4"/>
  </cols>
  <sheetData>
    <row r="1" spans="2:91" ht="12.75" customHeight="1" x14ac:dyDescent="0.2">
      <c r="AI1" s="39">
        <f>AK1</f>
        <v>0</v>
      </c>
      <c r="AJ1" s="39">
        <f>P14</f>
        <v>0</v>
      </c>
      <c r="AK1" s="39">
        <f>AM1</f>
        <v>0</v>
      </c>
      <c r="AL1" s="40">
        <f>'Details Teilsystem 12 22'!AI15</f>
        <v>0</v>
      </c>
      <c r="AM1" s="39">
        <f>'Details Teilsystem 12 22'!H15</f>
        <v>0</v>
      </c>
      <c r="AN1" s="40">
        <v>1</v>
      </c>
      <c r="AO1" s="41" t="str">
        <f>IF(ISNA(VLOOKUP($AN1,$AM$1:$AN$49,1,0)),"",(VLOOKUP($AN1,$AM$1:$AN$49,1,0)))</f>
        <v/>
      </c>
      <c r="AP1" s="42" t="b">
        <f>ISNUMBER(AO1)</f>
        <v>0</v>
      </c>
      <c r="AQ1" s="41">
        <f>IF(AP1=FALSE,AN1,"X")</f>
        <v>1</v>
      </c>
      <c r="AR1" s="41" t="str">
        <f>IF(ISNA(VLOOKUP($AN1,$AL$1:$AN$49,1,0)),"",(VLOOKUP($AN1,$AL$1:$AN$49,1,0)))</f>
        <v/>
      </c>
      <c r="AS1" s="43"/>
      <c r="AT1" s="43">
        <v>0</v>
      </c>
      <c r="AU1" s="44" t="str">
        <f>IF(W$11="","",IF(W$11=AT1,AT1,""))</f>
        <v/>
      </c>
      <c r="AV1" s="44" t="str">
        <f>IF(W$14="","",IF(W$14=AT1,AT1,""))</f>
        <v/>
      </c>
      <c r="AW1" s="44">
        <f>IF(W$11="",-1,IF(W$14="",-2,IF(W$11=W$14,AV1,-3)))</f>
        <v>-1</v>
      </c>
      <c r="AX1" s="43"/>
      <c r="AY1" s="43"/>
      <c r="AZ1" s="35"/>
      <c r="BA1" s="35"/>
      <c r="BB1" s="35"/>
      <c r="BC1" s="35"/>
      <c r="BD1" s="35"/>
      <c r="BE1" s="35"/>
      <c r="BF1" s="33"/>
      <c r="BG1" s="32"/>
      <c r="BH1" s="32"/>
      <c r="BI1" s="32"/>
      <c r="BJ1" s="32"/>
      <c r="BK1" s="32"/>
      <c r="BL1" s="32"/>
      <c r="BM1" s="32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</row>
    <row r="2" spans="2:91" ht="12.75" customHeight="1" x14ac:dyDescent="0.2">
      <c r="AI2" s="39">
        <f t="shared" ref="AI2:AI12" si="0">AK2</f>
        <v>0</v>
      </c>
      <c r="AJ2" s="39">
        <f>Q14</f>
        <v>0</v>
      </c>
      <c r="AK2" s="39">
        <f t="shared" ref="AK2:AK12" si="1">AM2</f>
        <v>0</v>
      </c>
      <c r="AL2" s="40">
        <f>'Details Teilsystem 12 22'!AI16</f>
        <v>0</v>
      </c>
      <c r="AM2" s="39">
        <f>'Details Teilsystem 12 22'!H16</f>
        <v>0</v>
      </c>
      <c r="AN2" s="40">
        <v>2</v>
      </c>
      <c r="AO2" s="41" t="str">
        <f t="shared" ref="AO2:AO49" si="2">IF(ISNA(VLOOKUP(AN2,AM$1:AN$49,1,0)),"",(VLOOKUP(AN2,AM$1:AN$49,1,0)))</f>
        <v/>
      </c>
      <c r="AP2" s="42" t="b">
        <f t="shared" ref="AP2:AP49" si="3">ISNUMBER(AO2)</f>
        <v>0</v>
      </c>
      <c r="AQ2" s="41">
        <f>IF(AP2=FALSE,AN2,"X")</f>
        <v>2</v>
      </c>
      <c r="AR2" s="41" t="str">
        <f t="shared" ref="AR2:AR49" si="4">IF(ISNA(VLOOKUP($AN2,$AL$1:$AN$49,1,0)),"",(VLOOKUP($AN2,$AL$1:$AN$49,1,0)))</f>
        <v/>
      </c>
      <c r="AS2" s="43"/>
      <c r="AT2" s="43">
        <v>1</v>
      </c>
      <c r="AU2" s="44" t="str">
        <f t="shared" ref="AU2:AU10" si="5">IF(W$11="","",IF(W$11=AT2,AT2,""))</f>
        <v/>
      </c>
      <c r="AV2" s="44" t="str">
        <f t="shared" ref="AV2:AV10" si="6">IF(W$14="","",IF(W$14=AT2,AT2,""))</f>
        <v/>
      </c>
      <c r="AW2" s="44">
        <f t="shared" ref="AW2:AW10" si="7">IF(W$11="",-1,IF(W$14="",-2,IF(W$11=W$14,AV2,-3)))</f>
        <v>-1</v>
      </c>
      <c r="AX2" s="43"/>
      <c r="AY2" s="43"/>
      <c r="AZ2" s="35"/>
      <c r="BA2" s="35"/>
      <c r="BB2" s="35"/>
      <c r="BC2" s="35"/>
      <c r="BD2" s="35"/>
      <c r="BE2" s="35"/>
    </row>
    <row r="3" spans="2:91" ht="15" x14ac:dyDescent="0.25">
      <c r="B3" s="53">
        <f>$AQ1</f>
        <v>1</v>
      </c>
      <c r="C3" s="54">
        <f>$AQ2</f>
        <v>2</v>
      </c>
      <c r="D3" s="54">
        <f>$AQ3</f>
        <v>3</v>
      </c>
      <c r="E3" s="54">
        <f>$AQ4</f>
        <v>4</v>
      </c>
      <c r="F3" s="54">
        <f>$AQ5</f>
        <v>5</v>
      </c>
      <c r="G3" s="54">
        <f>$AQ6</f>
        <v>6</v>
      </c>
      <c r="H3" s="55">
        <f>$AQ7</f>
        <v>7</v>
      </c>
      <c r="J3" s="150" t="str">
        <f>IF(W14="","Lotto-Teilsystem 12/22 (Nr. 612) - Auswertung der möglichen Mehrfachgewinne",IF(AK16&gt;0,CONCATENATE("Lotto-Teilsystem 12/22 (Nr. 612) - Auswertung Ihrer ",AK16," Treffer"),"Lotto-Teilsystem 12/22 - keine Treffer mit Ihren Zahlen"))</f>
        <v>Lotto-Teilsystem 12/22 (Nr. 612) - Auswertung der möglichen Mehrfachgewinne</v>
      </c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AI3" s="39">
        <f t="shared" si="0"/>
        <v>0</v>
      </c>
      <c r="AJ3" s="39">
        <f>R14</f>
        <v>0</v>
      </c>
      <c r="AK3" s="39">
        <f t="shared" si="1"/>
        <v>0</v>
      </c>
      <c r="AL3" s="40">
        <f>'Details Teilsystem 12 22'!AI17</f>
        <v>0</v>
      </c>
      <c r="AM3" s="39">
        <f>'Details Teilsystem 12 22'!H17</f>
        <v>0</v>
      </c>
      <c r="AN3" s="40">
        <v>3</v>
      </c>
      <c r="AO3" s="41" t="str">
        <f t="shared" si="2"/>
        <v/>
      </c>
      <c r="AP3" s="42" t="b">
        <f t="shared" si="3"/>
        <v>0</v>
      </c>
      <c r="AQ3" s="41">
        <f t="shared" ref="AQ3:AQ49" si="8">IF(AP3=FALSE,AN3,"X")</f>
        <v>3</v>
      </c>
      <c r="AR3" s="41" t="str">
        <f t="shared" si="4"/>
        <v/>
      </c>
      <c r="AS3" s="43"/>
      <c r="AT3" s="43">
        <v>2</v>
      </c>
      <c r="AU3" s="44" t="str">
        <f t="shared" si="5"/>
        <v/>
      </c>
      <c r="AV3" s="44" t="str">
        <f t="shared" si="6"/>
        <v/>
      </c>
      <c r="AW3" s="44">
        <f t="shared" si="7"/>
        <v>-1</v>
      </c>
      <c r="AX3" s="43"/>
      <c r="AY3" s="43"/>
      <c r="AZ3" s="35"/>
      <c r="BA3" s="35"/>
      <c r="BB3" s="35"/>
      <c r="BC3" s="35"/>
      <c r="BD3" s="35"/>
      <c r="BE3" s="35"/>
    </row>
    <row r="4" spans="2:91" x14ac:dyDescent="0.2">
      <c r="B4" s="56">
        <f>$AQ8</f>
        <v>8</v>
      </c>
      <c r="C4" s="57">
        <f>$AQ9</f>
        <v>9</v>
      </c>
      <c r="D4" s="57">
        <f>$AQ10</f>
        <v>10</v>
      </c>
      <c r="E4" s="57">
        <f>$AQ11</f>
        <v>11</v>
      </c>
      <c r="F4" s="57">
        <f>$AQ12</f>
        <v>12</v>
      </c>
      <c r="G4" s="57">
        <f>$AQ13</f>
        <v>13</v>
      </c>
      <c r="H4" s="58">
        <f>$AQ14</f>
        <v>14</v>
      </c>
      <c r="AI4" s="39">
        <f t="shared" si="0"/>
        <v>0</v>
      </c>
      <c r="AJ4" s="39">
        <f>S14</f>
        <v>0</v>
      </c>
      <c r="AK4" s="39">
        <f t="shared" si="1"/>
        <v>0</v>
      </c>
      <c r="AL4" s="40">
        <f>'Details Teilsystem 12 22'!AI18</f>
        <v>0</v>
      </c>
      <c r="AM4" s="39">
        <f>'Details Teilsystem 12 22'!H18</f>
        <v>0</v>
      </c>
      <c r="AN4" s="40">
        <v>4</v>
      </c>
      <c r="AO4" s="41" t="str">
        <f t="shared" si="2"/>
        <v/>
      </c>
      <c r="AP4" s="42" t="b">
        <f t="shared" si="3"/>
        <v>0</v>
      </c>
      <c r="AQ4" s="41">
        <f t="shared" si="8"/>
        <v>4</v>
      </c>
      <c r="AR4" s="41" t="str">
        <f t="shared" si="4"/>
        <v/>
      </c>
      <c r="AS4" s="43"/>
      <c r="AT4" s="43">
        <v>3</v>
      </c>
      <c r="AU4" s="44" t="str">
        <f t="shared" si="5"/>
        <v/>
      </c>
      <c r="AV4" s="44" t="str">
        <f t="shared" si="6"/>
        <v/>
      </c>
      <c r="AW4" s="44">
        <f t="shared" si="7"/>
        <v>-1</v>
      </c>
      <c r="AX4" s="43"/>
      <c r="AY4" s="43"/>
      <c r="AZ4" s="35"/>
      <c r="BA4" s="35"/>
      <c r="BB4" s="35"/>
      <c r="BC4" s="35"/>
      <c r="BD4" s="35"/>
      <c r="BE4" s="35"/>
    </row>
    <row r="5" spans="2:91" x14ac:dyDescent="0.2">
      <c r="B5" s="56">
        <f>$AQ15</f>
        <v>15</v>
      </c>
      <c r="C5" s="57">
        <f>$AQ16</f>
        <v>16</v>
      </c>
      <c r="D5" s="57">
        <f>$AQ17</f>
        <v>17</v>
      </c>
      <c r="E5" s="57">
        <f>$AQ18</f>
        <v>18</v>
      </c>
      <c r="F5" s="57">
        <f>$AQ19</f>
        <v>19</v>
      </c>
      <c r="G5" s="57">
        <f>$AQ20</f>
        <v>20</v>
      </c>
      <c r="H5" s="58">
        <f>$AQ21</f>
        <v>21</v>
      </c>
      <c r="J5" s="4" t="s">
        <v>55</v>
      </c>
      <c r="AB5" s="141" t="s">
        <v>99</v>
      </c>
      <c r="AC5" s="142"/>
      <c r="AD5" s="142"/>
      <c r="AE5" s="142"/>
      <c r="AF5" s="143"/>
      <c r="AI5" s="39">
        <f t="shared" si="0"/>
        <v>0</v>
      </c>
      <c r="AJ5" s="39">
        <f>T14</f>
        <v>0</v>
      </c>
      <c r="AK5" s="39">
        <f t="shared" si="1"/>
        <v>0</v>
      </c>
      <c r="AL5" s="40">
        <f>'Details Teilsystem 12 22'!AI19</f>
        <v>0</v>
      </c>
      <c r="AM5" s="39">
        <f>'Details Teilsystem 12 22'!H19</f>
        <v>0</v>
      </c>
      <c r="AN5" s="40">
        <v>5</v>
      </c>
      <c r="AO5" s="41" t="str">
        <f t="shared" si="2"/>
        <v/>
      </c>
      <c r="AP5" s="42" t="b">
        <f t="shared" si="3"/>
        <v>0</v>
      </c>
      <c r="AQ5" s="41">
        <f t="shared" si="8"/>
        <v>5</v>
      </c>
      <c r="AR5" s="41" t="str">
        <f t="shared" si="4"/>
        <v/>
      </c>
      <c r="AS5" s="43"/>
      <c r="AT5" s="43">
        <v>4</v>
      </c>
      <c r="AU5" s="44" t="str">
        <f t="shared" si="5"/>
        <v/>
      </c>
      <c r="AV5" s="44" t="str">
        <f t="shared" si="6"/>
        <v/>
      </c>
      <c r="AW5" s="44">
        <f t="shared" si="7"/>
        <v>-1</v>
      </c>
      <c r="AX5" s="43"/>
      <c r="AY5" s="43"/>
      <c r="AZ5" s="35"/>
      <c r="BA5" s="35"/>
      <c r="BB5" s="35"/>
      <c r="BC5" s="35"/>
      <c r="BD5" s="35"/>
      <c r="BE5" s="35"/>
    </row>
    <row r="6" spans="2:91" x14ac:dyDescent="0.2">
      <c r="B6" s="56">
        <f>$AQ22</f>
        <v>22</v>
      </c>
      <c r="C6" s="57">
        <f>$AQ23</f>
        <v>23</v>
      </c>
      <c r="D6" s="57">
        <f>$AQ24</f>
        <v>24</v>
      </c>
      <c r="E6" s="57">
        <f>$AQ25</f>
        <v>25</v>
      </c>
      <c r="F6" s="57">
        <f>$AQ26</f>
        <v>26</v>
      </c>
      <c r="G6" s="57">
        <f>$AQ27</f>
        <v>27</v>
      </c>
      <c r="H6" s="58">
        <f>$AQ28</f>
        <v>28</v>
      </c>
      <c r="J6" s="4" t="s">
        <v>57</v>
      </c>
      <c r="AB6" s="144"/>
      <c r="AC6" s="145"/>
      <c r="AD6" s="145"/>
      <c r="AE6" s="145"/>
      <c r="AF6" s="146"/>
      <c r="AI6" s="39">
        <f t="shared" si="0"/>
        <v>0</v>
      </c>
      <c r="AJ6" s="39">
        <f>U14</f>
        <v>0</v>
      </c>
      <c r="AK6" s="39">
        <f t="shared" si="1"/>
        <v>0</v>
      </c>
      <c r="AL6" s="40">
        <f>'Details Teilsystem 12 22'!AI20</f>
        <v>0</v>
      </c>
      <c r="AM6" s="39">
        <f>'Details Teilsystem 12 22'!H20</f>
        <v>0</v>
      </c>
      <c r="AN6" s="40">
        <v>6</v>
      </c>
      <c r="AO6" s="41" t="str">
        <f t="shared" si="2"/>
        <v/>
      </c>
      <c r="AP6" s="42" t="b">
        <f t="shared" si="3"/>
        <v>0</v>
      </c>
      <c r="AQ6" s="41">
        <f t="shared" si="8"/>
        <v>6</v>
      </c>
      <c r="AR6" s="41" t="str">
        <f t="shared" si="4"/>
        <v/>
      </c>
      <c r="AS6" s="43"/>
      <c r="AT6" s="43">
        <v>5</v>
      </c>
      <c r="AU6" s="44" t="str">
        <f t="shared" si="5"/>
        <v/>
      </c>
      <c r="AV6" s="44" t="str">
        <f t="shared" si="6"/>
        <v/>
      </c>
      <c r="AW6" s="44">
        <f t="shared" si="7"/>
        <v>-1</v>
      </c>
      <c r="AX6" s="43"/>
      <c r="AY6" s="43"/>
      <c r="AZ6" s="35"/>
      <c r="BA6" s="35"/>
      <c r="BB6" s="35"/>
      <c r="BC6" s="35"/>
      <c r="BD6" s="35"/>
      <c r="BE6" s="35"/>
    </row>
    <row r="7" spans="2:91" x14ac:dyDescent="0.2">
      <c r="B7" s="56">
        <f>$AQ29</f>
        <v>29</v>
      </c>
      <c r="C7" s="57">
        <f>$AQ30</f>
        <v>30</v>
      </c>
      <c r="D7" s="57">
        <f>$AQ31</f>
        <v>31</v>
      </c>
      <c r="E7" s="57">
        <f>$AQ32</f>
        <v>32</v>
      </c>
      <c r="F7" s="57">
        <f>$AQ33</f>
        <v>33</v>
      </c>
      <c r="G7" s="57">
        <f>$AQ34</f>
        <v>34</v>
      </c>
      <c r="H7" s="58">
        <f>$AQ35</f>
        <v>35</v>
      </c>
      <c r="J7" s="4" t="s">
        <v>59</v>
      </c>
      <c r="AB7" s="144"/>
      <c r="AC7" s="145"/>
      <c r="AD7" s="145"/>
      <c r="AE7" s="145"/>
      <c r="AF7" s="146"/>
      <c r="AI7" s="39">
        <f t="shared" si="0"/>
        <v>0</v>
      </c>
      <c r="AK7" s="39">
        <f t="shared" si="1"/>
        <v>0</v>
      </c>
      <c r="AL7" s="40">
        <f>'Details Teilsystem 12 22'!AI21</f>
        <v>0</v>
      </c>
      <c r="AM7" s="39">
        <f>'Details Teilsystem 12 22'!H21</f>
        <v>0</v>
      </c>
      <c r="AN7" s="40">
        <v>7</v>
      </c>
      <c r="AO7" s="41" t="str">
        <f t="shared" si="2"/>
        <v/>
      </c>
      <c r="AP7" s="42" t="b">
        <f t="shared" si="3"/>
        <v>0</v>
      </c>
      <c r="AQ7" s="41">
        <f t="shared" si="8"/>
        <v>7</v>
      </c>
      <c r="AR7" s="41" t="str">
        <f t="shared" si="4"/>
        <v/>
      </c>
      <c r="AS7" s="43"/>
      <c r="AT7" s="43">
        <v>6</v>
      </c>
      <c r="AU7" s="44" t="str">
        <f t="shared" si="5"/>
        <v/>
      </c>
      <c r="AV7" s="44" t="str">
        <f t="shared" si="6"/>
        <v/>
      </c>
      <c r="AW7" s="44">
        <f t="shared" si="7"/>
        <v>-1</v>
      </c>
      <c r="AZ7" s="36"/>
      <c r="BA7" s="36"/>
      <c r="BB7" s="36"/>
      <c r="BC7" s="36"/>
      <c r="BD7" s="36"/>
      <c r="BE7" s="36"/>
    </row>
    <row r="8" spans="2:91" ht="15" x14ac:dyDescent="0.25">
      <c r="B8" s="56">
        <f>$AQ36</f>
        <v>36</v>
      </c>
      <c r="C8" s="57">
        <f>$AQ37</f>
        <v>37</v>
      </c>
      <c r="D8" s="57">
        <f>$AQ38</f>
        <v>38</v>
      </c>
      <c r="E8" s="57">
        <f>$AQ39</f>
        <v>39</v>
      </c>
      <c r="F8" s="57">
        <f>$AQ40</f>
        <v>40</v>
      </c>
      <c r="G8" s="57">
        <f>$AQ41</f>
        <v>41</v>
      </c>
      <c r="H8" s="58">
        <f>$AQ42</f>
        <v>42</v>
      </c>
      <c r="J8" s="4" t="s">
        <v>58</v>
      </c>
      <c r="X8" s="19"/>
      <c r="AB8" s="147"/>
      <c r="AC8" s="148"/>
      <c r="AD8" s="148"/>
      <c r="AE8" s="148"/>
      <c r="AF8" s="149"/>
      <c r="AI8" s="39">
        <f t="shared" si="0"/>
        <v>0</v>
      </c>
      <c r="AK8" s="39">
        <f t="shared" si="1"/>
        <v>0</v>
      </c>
      <c r="AL8" s="40">
        <f>'Details Teilsystem 12 22'!AI22</f>
        <v>0</v>
      </c>
      <c r="AM8" s="39">
        <f>'Details Teilsystem 12 22'!H22</f>
        <v>0</v>
      </c>
      <c r="AN8" s="40">
        <v>8</v>
      </c>
      <c r="AO8" s="41" t="str">
        <f t="shared" si="2"/>
        <v/>
      </c>
      <c r="AP8" s="42" t="b">
        <f t="shared" si="3"/>
        <v>0</v>
      </c>
      <c r="AQ8" s="41">
        <f t="shared" si="8"/>
        <v>8</v>
      </c>
      <c r="AR8" s="41" t="str">
        <f t="shared" si="4"/>
        <v/>
      </c>
      <c r="AT8" s="43">
        <v>7</v>
      </c>
      <c r="AU8" s="44" t="str">
        <f t="shared" si="5"/>
        <v/>
      </c>
      <c r="AV8" s="44" t="str">
        <f t="shared" si="6"/>
        <v/>
      </c>
      <c r="AW8" s="44">
        <f t="shared" si="7"/>
        <v>-1</v>
      </c>
      <c r="AZ8" s="36"/>
      <c r="BA8" s="36"/>
      <c r="BB8" s="36"/>
      <c r="BC8" s="36"/>
      <c r="BD8" s="36"/>
      <c r="BE8" s="36"/>
    </row>
    <row r="9" spans="2:91" ht="12.75" customHeight="1" x14ac:dyDescent="0.2">
      <c r="B9" s="59">
        <f>$AQ43</f>
        <v>43</v>
      </c>
      <c r="C9" s="60">
        <f>$AQ44</f>
        <v>44</v>
      </c>
      <c r="D9" s="60">
        <f>$AQ45</f>
        <v>45</v>
      </c>
      <c r="E9" s="60">
        <f>$AQ46</f>
        <v>46</v>
      </c>
      <c r="F9" s="60">
        <f>$AQ47</f>
        <v>47</v>
      </c>
      <c r="G9" s="60">
        <f>$AQ48</f>
        <v>48</v>
      </c>
      <c r="H9" s="61">
        <f>$AQ49</f>
        <v>49</v>
      </c>
      <c r="AI9" s="39">
        <f t="shared" si="0"/>
        <v>0</v>
      </c>
      <c r="AK9" s="39">
        <f t="shared" si="1"/>
        <v>0</v>
      </c>
      <c r="AL9" s="40">
        <f>'Details Teilsystem 12 22'!AI23</f>
        <v>0</v>
      </c>
      <c r="AM9" s="39">
        <f>'Details Teilsystem 12 22'!H23</f>
        <v>0</v>
      </c>
      <c r="AN9" s="40">
        <v>9</v>
      </c>
      <c r="AO9" s="41" t="str">
        <f t="shared" si="2"/>
        <v/>
      </c>
      <c r="AP9" s="42" t="b">
        <f t="shared" si="3"/>
        <v>0</v>
      </c>
      <c r="AQ9" s="41">
        <f t="shared" si="8"/>
        <v>9</v>
      </c>
      <c r="AR9" s="41" t="str">
        <f t="shared" si="4"/>
        <v/>
      </c>
      <c r="AT9" s="43">
        <v>8</v>
      </c>
      <c r="AU9" s="44" t="str">
        <f t="shared" si="5"/>
        <v/>
      </c>
      <c r="AV9" s="44" t="str">
        <f t="shared" si="6"/>
        <v/>
      </c>
      <c r="AW9" s="44">
        <f t="shared" si="7"/>
        <v>-1</v>
      </c>
    </row>
    <row r="10" spans="2:91" ht="18.75" customHeight="1" x14ac:dyDescent="0.2">
      <c r="B10" s="163" t="str">
        <f>CONCATENATE(IF(U14="","",IF(P28=1,"Jackpot-Treffer gewonnen",IF(P27=1,"Sechser gewonnen",IF(P26=1,"Fünfer + SZ gewonnen",IF(P25=1,"Fünfer gewonnen",CONCATENATE(AK16," Treffer erzielt")))))))</f>
        <v/>
      </c>
      <c r="C10" s="163"/>
      <c r="D10" s="163"/>
      <c r="E10" s="163"/>
      <c r="F10" s="163"/>
      <c r="G10" s="163"/>
      <c r="H10" s="163"/>
      <c r="J10" s="6" t="s">
        <v>51</v>
      </c>
      <c r="AI10" s="39">
        <f t="shared" si="0"/>
        <v>0</v>
      </c>
      <c r="AK10" s="39">
        <f t="shared" si="1"/>
        <v>0</v>
      </c>
      <c r="AL10" s="40">
        <f>'Details Teilsystem 12 22'!AI24</f>
        <v>0</v>
      </c>
      <c r="AM10" s="39">
        <f>'Details Teilsystem 12 22'!H24</f>
        <v>0</v>
      </c>
      <c r="AN10" s="40">
        <v>10</v>
      </c>
      <c r="AO10" s="41" t="str">
        <f t="shared" si="2"/>
        <v/>
      </c>
      <c r="AP10" s="42" t="b">
        <f t="shared" si="3"/>
        <v>0</v>
      </c>
      <c r="AQ10" s="41">
        <f t="shared" si="8"/>
        <v>10</v>
      </c>
      <c r="AR10" s="41" t="str">
        <f t="shared" si="4"/>
        <v/>
      </c>
      <c r="AT10" s="43">
        <v>9</v>
      </c>
      <c r="AU10" s="44" t="str">
        <f t="shared" si="5"/>
        <v/>
      </c>
      <c r="AV10" s="44" t="str">
        <f t="shared" si="6"/>
        <v/>
      </c>
      <c r="AW10" s="44">
        <f t="shared" si="7"/>
        <v>-1</v>
      </c>
    </row>
    <row r="11" spans="2:91" s="5" customFormat="1" ht="22.5" customHeight="1" x14ac:dyDescent="0.2">
      <c r="B11" s="49"/>
      <c r="C11" s="50"/>
      <c r="D11" s="50"/>
      <c r="E11" s="50"/>
      <c r="F11" s="50"/>
      <c r="G11" s="50"/>
      <c r="H11" s="5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8"/>
      <c r="W11" s="37"/>
      <c r="X11" s="28" t="s">
        <v>56</v>
      </c>
      <c r="Y11" s="7"/>
      <c r="AI11" s="39">
        <f t="shared" si="0"/>
        <v>0</v>
      </c>
      <c r="AJ11" s="45"/>
      <c r="AK11" s="39">
        <f t="shared" si="1"/>
        <v>0</v>
      </c>
      <c r="AL11" s="40">
        <f>'Details Teilsystem 12 22'!AI25</f>
        <v>0</v>
      </c>
      <c r="AM11" s="39">
        <f>'Details Teilsystem 12 22'!H25</f>
        <v>0</v>
      </c>
      <c r="AN11" s="40">
        <v>11</v>
      </c>
      <c r="AO11" s="41" t="str">
        <f t="shared" si="2"/>
        <v/>
      </c>
      <c r="AP11" s="42" t="b">
        <f t="shared" si="3"/>
        <v>0</v>
      </c>
      <c r="AQ11" s="41">
        <f t="shared" si="8"/>
        <v>11</v>
      </c>
      <c r="AR11" s="41" t="str">
        <f t="shared" si="4"/>
        <v/>
      </c>
      <c r="AS11" s="39"/>
      <c r="AT11" s="39"/>
      <c r="AU11" s="44"/>
      <c r="AV11" s="44"/>
      <c r="AW11" s="44">
        <f>SUM(AW1:AW10)</f>
        <v>-10</v>
      </c>
      <c r="AX11" s="39"/>
      <c r="AY11" s="39"/>
      <c r="AZ11" s="30"/>
      <c r="BA11" s="30"/>
      <c r="BB11" s="30"/>
      <c r="BC11" s="30"/>
      <c r="BD11" s="30"/>
      <c r="BE11" s="30"/>
      <c r="BF11" s="30"/>
      <c r="BG11" s="30"/>
      <c r="BH11" s="30"/>
      <c r="BI11" s="34"/>
      <c r="BJ11" s="34"/>
      <c r="BK11" s="34"/>
      <c r="BL11" s="34"/>
      <c r="BM11" s="34"/>
    </row>
    <row r="12" spans="2:91" ht="12" customHeight="1" x14ac:dyDescent="0.2">
      <c r="B12" s="50"/>
      <c r="C12" s="50"/>
      <c r="D12" s="50"/>
      <c r="E12" s="50"/>
      <c r="F12" s="50"/>
      <c r="G12" s="50"/>
      <c r="H12" s="50"/>
      <c r="J12" s="62" t="str">
        <f t="shared" ref="J12:W12" si="9">IF(J11="","---","")</f>
        <v>---</v>
      </c>
      <c r="K12" s="62" t="str">
        <f t="shared" si="9"/>
        <v>---</v>
      </c>
      <c r="L12" s="62" t="str">
        <f t="shared" si="9"/>
        <v>---</v>
      </c>
      <c r="M12" s="62" t="str">
        <f t="shared" si="9"/>
        <v>---</v>
      </c>
      <c r="N12" s="62" t="str">
        <f t="shared" si="9"/>
        <v>---</v>
      </c>
      <c r="O12" s="62" t="str">
        <f t="shared" si="9"/>
        <v>---</v>
      </c>
      <c r="P12" s="62" t="str">
        <f t="shared" si="9"/>
        <v>---</v>
      </c>
      <c r="Q12" s="62" t="str">
        <f t="shared" si="9"/>
        <v>---</v>
      </c>
      <c r="R12" s="62" t="str">
        <f t="shared" si="9"/>
        <v>---</v>
      </c>
      <c r="S12" s="62" t="str">
        <f t="shared" si="9"/>
        <v>---</v>
      </c>
      <c r="T12" s="62" t="str">
        <f t="shared" si="9"/>
        <v>---</v>
      </c>
      <c r="U12" s="62" t="str">
        <f t="shared" si="9"/>
        <v>---</v>
      </c>
      <c r="V12" s="62"/>
      <c r="W12" s="62" t="str">
        <f t="shared" si="9"/>
        <v>---</v>
      </c>
      <c r="AI12" s="39">
        <f t="shared" si="0"/>
        <v>0</v>
      </c>
      <c r="AK12" s="39">
        <f t="shared" si="1"/>
        <v>0</v>
      </c>
      <c r="AL12" s="40">
        <f>'Details Teilsystem 12 22'!AI26</f>
        <v>0</v>
      </c>
      <c r="AM12" s="39">
        <f>'Details Teilsystem 12 22'!H26</f>
        <v>0</v>
      </c>
      <c r="AN12" s="40">
        <v>12</v>
      </c>
      <c r="AO12" s="41" t="str">
        <f t="shared" si="2"/>
        <v/>
      </c>
      <c r="AP12" s="42" t="b">
        <f t="shared" si="3"/>
        <v>0</v>
      </c>
      <c r="AQ12" s="41">
        <f t="shared" si="8"/>
        <v>12</v>
      </c>
      <c r="AR12" s="41" t="str">
        <f t="shared" si="4"/>
        <v/>
      </c>
    </row>
    <row r="13" spans="2:91" ht="22.5" customHeight="1" x14ac:dyDescent="0.25">
      <c r="J13" s="63"/>
      <c r="K13" s="64"/>
      <c r="L13" s="64"/>
      <c r="M13" s="64"/>
      <c r="N13" s="64"/>
      <c r="O13" s="64"/>
      <c r="P13" s="65"/>
      <c r="Q13" s="65"/>
      <c r="R13" s="65"/>
      <c r="S13" s="65"/>
      <c r="T13" s="65"/>
      <c r="U13" s="65"/>
      <c r="V13" s="65"/>
      <c r="W13" s="65"/>
      <c r="AM13" s="39"/>
      <c r="AN13" s="40">
        <v>13</v>
      </c>
      <c r="AO13" s="41" t="str">
        <f t="shared" si="2"/>
        <v/>
      </c>
      <c r="AP13" s="42" t="b">
        <f t="shared" si="3"/>
        <v>0</v>
      </c>
      <c r="AQ13" s="41">
        <f t="shared" si="8"/>
        <v>13</v>
      </c>
      <c r="AR13" s="41" t="str">
        <f t="shared" si="4"/>
        <v/>
      </c>
    </row>
    <row r="14" spans="2:91" ht="22.5" customHeight="1" x14ac:dyDescent="0.25">
      <c r="J14" s="166" t="s">
        <v>2</v>
      </c>
      <c r="K14" s="166"/>
      <c r="L14" s="166"/>
      <c r="M14" s="166"/>
      <c r="N14" s="166"/>
      <c r="O14" s="167"/>
      <c r="P14" s="37"/>
      <c r="Q14" s="37"/>
      <c r="R14" s="37"/>
      <c r="S14" s="37"/>
      <c r="T14" s="37"/>
      <c r="U14" s="37"/>
      <c r="V14" s="38"/>
      <c r="W14" s="37"/>
      <c r="X14" s="28" t="s">
        <v>56</v>
      </c>
      <c r="Y14" s="7"/>
      <c r="AC14" s="152"/>
      <c r="AD14" s="152"/>
      <c r="AE14" s="152"/>
      <c r="AF14" s="152"/>
      <c r="AG14" s="152"/>
      <c r="AH14" s="152"/>
      <c r="AM14" s="39"/>
      <c r="AN14" s="40">
        <v>14</v>
      </c>
      <c r="AO14" s="41" t="str">
        <f t="shared" si="2"/>
        <v/>
      </c>
      <c r="AP14" s="42" t="b">
        <f t="shared" si="3"/>
        <v>0</v>
      </c>
      <c r="AQ14" s="41">
        <f t="shared" si="8"/>
        <v>14</v>
      </c>
      <c r="AR14" s="41" t="str">
        <f t="shared" si="4"/>
        <v/>
      </c>
    </row>
    <row r="15" spans="2:91" ht="22.5" customHeight="1" x14ac:dyDescent="0.25">
      <c r="J15" s="1"/>
      <c r="P15" s="66" t="str">
        <f t="shared" ref="P15:U15" si="10">IF(P14="","---","")</f>
        <v>---</v>
      </c>
      <c r="Q15" s="66" t="str">
        <f t="shared" si="10"/>
        <v>---</v>
      </c>
      <c r="R15" s="66" t="str">
        <f t="shared" si="10"/>
        <v>---</v>
      </c>
      <c r="S15" s="66" t="str">
        <f t="shared" si="10"/>
        <v>---</v>
      </c>
      <c r="T15" s="66" t="str">
        <f t="shared" si="10"/>
        <v>---</v>
      </c>
      <c r="U15" s="66" t="str">
        <f t="shared" si="10"/>
        <v>---</v>
      </c>
      <c r="V15" s="66"/>
      <c r="W15" s="66" t="str">
        <f>IF(W14="","---","")</f>
        <v>---</v>
      </c>
      <c r="Y15" s="7"/>
      <c r="AC15" s="19"/>
      <c r="AD15" s="19"/>
      <c r="AE15" s="19"/>
      <c r="AF15" s="19"/>
      <c r="AG15" s="19"/>
      <c r="AH15" s="19"/>
      <c r="AN15" s="40">
        <v>15</v>
      </c>
      <c r="AO15" s="41" t="str">
        <f t="shared" si="2"/>
        <v/>
      </c>
      <c r="AP15" s="42" t="b">
        <f t="shared" si="3"/>
        <v>0</v>
      </c>
      <c r="AQ15" s="41">
        <f t="shared" si="8"/>
        <v>15</v>
      </c>
      <c r="AR15" s="41" t="str">
        <f t="shared" si="4"/>
        <v/>
      </c>
    </row>
    <row r="16" spans="2:91" ht="22.5" customHeight="1" x14ac:dyDescent="0.25">
      <c r="J16" s="153" t="s">
        <v>48</v>
      </c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9"/>
      <c r="AD16" s="19"/>
      <c r="AE16" s="19"/>
      <c r="AF16" s="19"/>
      <c r="AG16" s="19"/>
      <c r="AH16" s="19"/>
      <c r="AK16" s="40">
        <f>SUM(P20:P28)</f>
        <v>0</v>
      </c>
      <c r="AN16" s="40">
        <v>16</v>
      </c>
      <c r="AO16" s="41" t="str">
        <f t="shared" si="2"/>
        <v/>
      </c>
      <c r="AP16" s="42" t="b">
        <f t="shared" si="3"/>
        <v>0</v>
      </c>
      <c r="AQ16" s="41">
        <f t="shared" si="8"/>
        <v>16</v>
      </c>
      <c r="AR16" s="41" t="str">
        <f t="shared" si="4"/>
        <v/>
      </c>
    </row>
    <row r="17" spans="1:65" ht="22.5" customHeight="1" x14ac:dyDescent="0.25">
      <c r="J17" s="164" t="str">
        <f>IF(W14="","",IF(AK16=0,"Keine Gewinne!",CONCATENATE("Excel zeigt Ihnen, was Sie mit Ihren 12 gewählten Zahlen und der Superzahl mit dem Ziehungsergebnis    ",P14," - ",Q14," - ",R14," - ",S14," - ",T14," - ",U14," und der SZ ",W14," gewonnen haben:")))</f>
        <v/>
      </c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C17" s="19"/>
      <c r="AN17" s="40">
        <v>17</v>
      </c>
      <c r="AO17" s="41" t="str">
        <f t="shared" si="2"/>
        <v/>
      </c>
      <c r="AP17" s="42" t="b">
        <f t="shared" si="3"/>
        <v>0</v>
      </c>
      <c r="AQ17" s="41">
        <f t="shared" si="8"/>
        <v>17</v>
      </c>
      <c r="AR17" s="41" t="str">
        <f>IF(ISNA(VLOOKUP($AN17,$AL$1:$AN$49,1,0)),"",(VLOOKUP($AN17,$AL$1:$AN$49,1,0)))</f>
        <v/>
      </c>
    </row>
    <row r="18" spans="1:65" ht="22.5" customHeight="1" x14ac:dyDescent="0.2">
      <c r="A18" s="5"/>
      <c r="B18" s="5"/>
      <c r="C18" s="5"/>
      <c r="D18" s="5"/>
      <c r="E18" s="9"/>
      <c r="F18" s="9"/>
      <c r="G18" s="9"/>
      <c r="H18" s="9"/>
      <c r="I18" s="9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9"/>
      <c r="AB18" s="9"/>
      <c r="AC18" s="9"/>
      <c r="AD18" s="9"/>
      <c r="AE18" s="9"/>
      <c r="AF18" s="11"/>
      <c r="AG18" s="9"/>
      <c r="AN18" s="40">
        <v>18</v>
      </c>
      <c r="AO18" s="41" t="str">
        <f t="shared" si="2"/>
        <v/>
      </c>
      <c r="AP18" s="42" t="b">
        <f t="shared" si="3"/>
        <v>0</v>
      </c>
      <c r="AQ18" s="41">
        <f t="shared" si="8"/>
        <v>18</v>
      </c>
      <c r="AR18" s="41" t="str">
        <f t="shared" si="4"/>
        <v/>
      </c>
    </row>
    <row r="19" spans="1:65" ht="22.5" customHeight="1" x14ac:dyDescent="0.2">
      <c r="E19" s="10"/>
      <c r="F19" s="10"/>
      <c r="G19" s="10"/>
      <c r="H19" s="10"/>
      <c r="I19" s="10"/>
      <c r="J19" s="22" t="s">
        <v>33</v>
      </c>
      <c r="K19" s="23"/>
      <c r="L19" s="23"/>
      <c r="M19" s="23"/>
      <c r="N19" s="23"/>
      <c r="O19" s="154" t="s">
        <v>4</v>
      </c>
      <c r="P19" s="154"/>
      <c r="Q19" s="154"/>
      <c r="R19" s="25" t="s">
        <v>0</v>
      </c>
      <c r="S19" s="23"/>
      <c r="T19" s="24"/>
      <c r="U19" s="26" t="s">
        <v>43</v>
      </c>
      <c r="V19" s="24"/>
      <c r="W19" s="25" t="s">
        <v>44</v>
      </c>
      <c r="X19" s="24"/>
      <c r="Y19" s="24"/>
      <c r="Z19" s="26" t="s">
        <v>45</v>
      </c>
      <c r="AA19" s="10"/>
      <c r="AB19" s="10"/>
      <c r="AC19" s="10"/>
      <c r="AD19" s="10"/>
      <c r="AE19" s="10"/>
      <c r="AN19" s="40">
        <v>19</v>
      </c>
      <c r="AO19" s="41" t="str">
        <f t="shared" si="2"/>
        <v/>
      </c>
      <c r="AP19" s="42" t="b">
        <f t="shared" si="3"/>
        <v>0</v>
      </c>
      <c r="AQ19" s="41">
        <f t="shared" si="8"/>
        <v>19</v>
      </c>
      <c r="AR19" s="41" t="str">
        <f t="shared" si="4"/>
        <v/>
      </c>
    </row>
    <row r="20" spans="1:65" s="5" customFormat="1" ht="22.5" customHeight="1" x14ac:dyDescent="0.2">
      <c r="E20" s="9"/>
      <c r="F20" s="9"/>
      <c r="G20" s="9"/>
      <c r="H20" s="9"/>
      <c r="I20" s="11"/>
      <c r="J20" s="18" t="s">
        <v>32</v>
      </c>
      <c r="K20" s="8"/>
      <c r="L20" s="8" t="s">
        <v>5</v>
      </c>
      <c r="M20" s="8"/>
      <c r="N20" s="8"/>
      <c r="O20" s="14"/>
      <c r="P20" s="67" t="str">
        <f>IF('Details Teilsystem 12 22'!AI29=0,"-",'Details Teilsystem 12 22'!AI29)</f>
        <v>-</v>
      </c>
      <c r="Q20" s="14"/>
      <c r="R20" s="14"/>
      <c r="S20" s="155"/>
      <c r="T20" s="156"/>
      <c r="U20" s="156"/>
      <c r="V20" s="15"/>
      <c r="W20" s="15"/>
      <c r="X20" s="168">
        <f>IF(P20="-",0,P20*S20)</f>
        <v>0</v>
      </c>
      <c r="Y20" s="169"/>
      <c r="Z20" s="169"/>
      <c r="AA20" s="15"/>
      <c r="AB20" s="13" t="str">
        <f>IF('Details Teilsystem 12 22'!AI29&gt;0,"Bitte aktuelle Gewinnquote Klasse 9 ins gelbe Feld schreiben","")</f>
        <v/>
      </c>
      <c r="AC20" s="15"/>
      <c r="AD20" s="15"/>
      <c r="AE20" s="9"/>
      <c r="AI20" s="45"/>
      <c r="AJ20" s="45"/>
      <c r="AK20" s="45">
        <f>'Details Teilsystem 12 22'!AI29</f>
        <v>0</v>
      </c>
      <c r="AL20" s="45"/>
      <c r="AM20" s="45"/>
      <c r="AN20" s="40">
        <v>20</v>
      </c>
      <c r="AO20" s="41" t="str">
        <f t="shared" si="2"/>
        <v/>
      </c>
      <c r="AP20" s="42" t="b">
        <f t="shared" si="3"/>
        <v>0</v>
      </c>
      <c r="AQ20" s="41">
        <f t="shared" si="8"/>
        <v>20</v>
      </c>
      <c r="AR20" s="41" t="str">
        <f t="shared" si="4"/>
        <v/>
      </c>
      <c r="AS20" s="45"/>
      <c r="AT20" s="45"/>
      <c r="AU20" s="46"/>
      <c r="AV20" s="46"/>
      <c r="AW20" s="46"/>
      <c r="AX20" s="45"/>
      <c r="AY20" s="45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</row>
    <row r="21" spans="1:65" s="5" customFormat="1" ht="22.5" customHeight="1" x14ac:dyDescent="0.2">
      <c r="E21" s="13"/>
      <c r="F21" s="14"/>
      <c r="G21" s="14"/>
      <c r="H21" s="14"/>
      <c r="I21" s="14"/>
      <c r="J21" s="18" t="s">
        <v>34</v>
      </c>
      <c r="K21" s="8"/>
      <c r="L21" s="8" t="s">
        <v>6</v>
      </c>
      <c r="M21" s="8"/>
      <c r="N21" s="8"/>
      <c r="O21" s="14"/>
      <c r="P21" s="67" t="str">
        <f>IF('Details Teilsystem 12 22'!AI30=0,"-",'Details Teilsystem 12 22'!AI30)</f>
        <v>-</v>
      </c>
      <c r="Q21" s="14"/>
      <c r="R21" s="14"/>
      <c r="S21" s="155"/>
      <c r="T21" s="156"/>
      <c r="U21" s="156"/>
      <c r="V21" s="14"/>
      <c r="W21" s="14"/>
      <c r="X21" s="168">
        <f t="shared" ref="X21:X28" si="11">IF(P21="-",0,P21*S21)</f>
        <v>0</v>
      </c>
      <c r="Y21" s="169"/>
      <c r="Z21" s="169"/>
      <c r="AA21" s="14"/>
      <c r="AB21" s="13" t="str">
        <f>IF('Details Teilsystem 12 22'!AI30&gt;0,"Bitte aktuelle Gewinnquote Klasse 8 ins gelbe Feld schreiben","")</f>
        <v/>
      </c>
      <c r="AC21" s="14"/>
      <c r="AD21" s="14"/>
      <c r="AE21" s="9"/>
      <c r="AI21" s="45"/>
      <c r="AJ21" s="45"/>
      <c r="AK21" s="45">
        <f>'Details Teilsystem 12 22'!AI30</f>
        <v>0</v>
      </c>
      <c r="AL21" s="45"/>
      <c r="AM21" s="45"/>
      <c r="AN21" s="40">
        <v>21</v>
      </c>
      <c r="AO21" s="41" t="str">
        <f t="shared" si="2"/>
        <v/>
      </c>
      <c r="AP21" s="42" t="b">
        <f t="shared" si="3"/>
        <v>0</v>
      </c>
      <c r="AQ21" s="41">
        <f t="shared" si="8"/>
        <v>21</v>
      </c>
      <c r="AR21" s="41" t="str">
        <f t="shared" si="4"/>
        <v/>
      </c>
      <c r="AS21" s="45"/>
      <c r="AT21" s="45"/>
      <c r="AU21" s="46"/>
      <c r="AV21" s="46"/>
      <c r="AW21" s="46"/>
      <c r="AX21" s="45"/>
      <c r="AY21" s="45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</row>
    <row r="22" spans="1:65" s="5" customFormat="1" ht="22.5" customHeight="1" x14ac:dyDescent="0.2">
      <c r="E22" s="9"/>
      <c r="F22" s="9"/>
      <c r="G22" s="14"/>
      <c r="H22" s="14"/>
      <c r="I22" s="11"/>
      <c r="J22" s="18" t="s">
        <v>35</v>
      </c>
      <c r="K22" s="8"/>
      <c r="L22" s="8" t="s">
        <v>7</v>
      </c>
      <c r="M22" s="8"/>
      <c r="N22" s="8"/>
      <c r="O22" s="14"/>
      <c r="P22" s="67" t="str">
        <f>IF('Details Teilsystem 12 22'!AI31=0,"-",'Details Teilsystem 12 22'!AI31)</f>
        <v>-</v>
      </c>
      <c r="Q22" s="14"/>
      <c r="R22" s="14"/>
      <c r="S22" s="155"/>
      <c r="T22" s="156"/>
      <c r="U22" s="156"/>
      <c r="V22" s="14"/>
      <c r="W22" s="14"/>
      <c r="X22" s="168">
        <f t="shared" si="11"/>
        <v>0</v>
      </c>
      <c r="Y22" s="169"/>
      <c r="Z22" s="169"/>
      <c r="AA22" s="14"/>
      <c r="AB22" s="13" t="str">
        <f>IF('Details Teilsystem 12 22'!AI31&gt;0,"Bitte aktuelle Gewinnquote Klasse 7 ins gelbe Feld schreiben","")</f>
        <v/>
      </c>
      <c r="AC22" s="14"/>
      <c r="AD22" s="14"/>
      <c r="AE22" s="9"/>
      <c r="AI22" s="45"/>
      <c r="AJ22" s="45"/>
      <c r="AK22" s="45">
        <f>'Details Teilsystem 12 22'!AI31</f>
        <v>0</v>
      </c>
      <c r="AL22" s="45"/>
      <c r="AM22" s="45"/>
      <c r="AN22" s="40">
        <v>22</v>
      </c>
      <c r="AO22" s="41" t="str">
        <f t="shared" si="2"/>
        <v/>
      </c>
      <c r="AP22" s="42" t="b">
        <f t="shared" si="3"/>
        <v>0</v>
      </c>
      <c r="AQ22" s="41">
        <f t="shared" si="8"/>
        <v>22</v>
      </c>
      <c r="AR22" s="41" t="str">
        <f t="shared" si="4"/>
        <v/>
      </c>
      <c r="AS22" s="45"/>
      <c r="AT22" s="45"/>
      <c r="AU22" s="46"/>
      <c r="AV22" s="46"/>
      <c r="AW22" s="46"/>
      <c r="AX22" s="45"/>
      <c r="AY22" s="45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</row>
    <row r="23" spans="1:65" s="5" customFormat="1" ht="22.5" customHeight="1" x14ac:dyDescent="0.2">
      <c r="E23" s="9"/>
      <c r="F23" s="9"/>
      <c r="G23" s="14"/>
      <c r="H23" s="14"/>
      <c r="I23" s="11"/>
      <c r="J23" s="18" t="s">
        <v>36</v>
      </c>
      <c r="K23" s="8"/>
      <c r="L23" s="8" t="s">
        <v>8</v>
      </c>
      <c r="M23" s="8"/>
      <c r="N23" s="8"/>
      <c r="O23" s="14"/>
      <c r="P23" s="67" t="str">
        <f>IF('Details Teilsystem 12 22'!AI32=0,"-",'Details Teilsystem 12 22'!AI32)</f>
        <v>-</v>
      </c>
      <c r="Q23" s="14"/>
      <c r="R23" s="14"/>
      <c r="S23" s="155"/>
      <c r="T23" s="156"/>
      <c r="U23" s="156"/>
      <c r="V23" s="14"/>
      <c r="W23" s="14"/>
      <c r="X23" s="168">
        <f t="shared" si="11"/>
        <v>0</v>
      </c>
      <c r="Y23" s="169"/>
      <c r="Z23" s="169"/>
      <c r="AA23" s="14"/>
      <c r="AB23" s="13" t="str">
        <f>IF('Details Teilsystem 12 22'!AI32&gt;0,"Bitte aktuelle Gewinnquote Klasse 6 ins gelbe Feld schreiben","")</f>
        <v/>
      </c>
      <c r="AC23" s="14"/>
      <c r="AD23" s="14"/>
      <c r="AE23" s="9"/>
      <c r="AI23" s="45"/>
      <c r="AJ23" s="45"/>
      <c r="AK23" s="45">
        <f>'Details Teilsystem 12 22'!AI32</f>
        <v>0</v>
      </c>
      <c r="AL23" s="45"/>
      <c r="AM23" s="45"/>
      <c r="AN23" s="40">
        <v>23</v>
      </c>
      <c r="AO23" s="41" t="str">
        <f t="shared" si="2"/>
        <v/>
      </c>
      <c r="AP23" s="42" t="b">
        <f t="shared" si="3"/>
        <v>0</v>
      </c>
      <c r="AQ23" s="41">
        <f t="shared" si="8"/>
        <v>23</v>
      </c>
      <c r="AR23" s="41" t="str">
        <f t="shared" si="4"/>
        <v/>
      </c>
      <c r="AS23" s="45"/>
      <c r="AT23" s="45"/>
      <c r="AU23" s="46"/>
      <c r="AV23" s="46"/>
      <c r="AW23" s="46"/>
      <c r="AX23" s="45"/>
      <c r="AY23" s="45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</row>
    <row r="24" spans="1:65" s="5" customFormat="1" ht="22.5" customHeight="1" x14ac:dyDescent="0.2">
      <c r="E24" s="9"/>
      <c r="F24" s="9"/>
      <c r="G24" s="14"/>
      <c r="H24" s="14"/>
      <c r="I24" s="11"/>
      <c r="J24" s="18" t="s">
        <v>37</v>
      </c>
      <c r="K24" s="8"/>
      <c r="L24" s="8" t="s">
        <v>9</v>
      </c>
      <c r="M24" s="8"/>
      <c r="N24" s="8"/>
      <c r="O24" s="14"/>
      <c r="P24" s="67" t="str">
        <f>IF('Details Teilsystem 12 22'!AI33=0,"-",'Details Teilsystem 12 22'!AI33)</f>
        <v>-</v>
      </c>
      <c r="Q24" s="14"/>
      <c r="R24" s="14"/>
      <c r="S24" s="155"/>
      <c r="T24" s="156"/>
      <c r="U24" s="156"/>
      <c r="V24" s="14"/>
      <c r="W24" s="14"/>
      <c r="X24" s="168">
        <f t="shared" si="11"/>
        <v>0</v>
      </c>
      <c r="Y24" s="169"/>
      <c r="Z24" s="169"/>
      <c r="AA24" s="14"/>
      <c r="AB24" s="13" t="str">
        <f>IF('Details Teilsystem 12 22'!AI33&gt;0,"Bitte aktuelle Gewinnquote Klasse 5 ins gelbe Feld schreiben","")</f>
        <v/>
      </c>
      <c r="AC24" s="14"/>
      <c r="AD24" s="14"/>
      <c r="AE24" s="9"/>
      <c r="AI24" s="45"/>
      <c r="AJ24" s="45"/>
      <c r="AK24" s="45">
        <f>'Details Teilsystem 12 22'!AI33</f>
        <v>0</v>
      </c>
      <c r="AL24" s="45"/>
      <c r="AM24" s="45"/>
      <c r="AN24" s="40">
        <v>24</v>
      </c>
      <c r="AO24" s="41" t="str">
        <f t="shared" si="2"/>
        <v/>
      </c>
      <c r="AP24" s="42" t="b">
        <f t="shared" si="3"/>
        <v>0</v>
      </c>
      <c r="AQ24" s="41">
        <f t="shared" si="8"/>
        <v>24</v>
      </c>
      <c r="AR24" s="41" t="str">
        <f t="shared" si="4"/>
        <v/>
      </c>
      <c r="AS24" s="45"/>
      <c r="AT24" s="45"/>
      <c r="AU24" s="46"/>
      <c r="AV24" s="46"/>
      <c r="AW24" s="46"/>
      <c r="AX24" s="45"/>
      <c r="AY24" s="45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</row>
    <row r="25" spans="1:65" s="5" customFormat="1" ht="22.5" customHeight="1" x14ac:dyDescent="0.2">
      <c r="E25" s="9"/>
      <c r="F25" s="9"/>
      <c r="G25" s="14"/>
      <c r="H25" s="14"/>
      <c r="I25" s="11"/>
      <c r="J25" s="18" t="s">
        <v>38</v>
      </c>
      <c r="K25" s="8"/>
      <c r="L25" s="8" t="s">
        <v>10</v>
      </c>
      <c r="M25" s="8"/>
      <c r="N25" s="8"/>
      <c r="O25" s="14"/>
      <c r="P25" s="67" t="str">
        <f>IF('Details Teilsystem 12 22'!AI34=0,"-",'Details Teilsystem 12 22'!AI34)</f>
        <v>-</v>
      </c>
      <c r="Q25" s="14"/>
      <c r="R25" s="14"/>
      <c r="S25" s="155"/>
      <c r="T25" s="156"/>
      <c r="U25" s="156"/>
      <c r="V25" s="14"/>
      <c r="W25" s="14"/>
      <c r="X25" s="168">
        <f t="shared" si="11"/>
        <v>0</v>
      </c>
      <c r="Y25" s="169"/>
      <c r="Z25" s="169"/>
      <c r="AA25" s="14"/>
      <c r="AB25" s="13" t="str">
        <f>IF('Details Teilsystem 12 22'!AI34&gt;0,"Bitte aktuelle Gewinnquote Klasse 4 ins gelbe Feld schreiben","")</f>
        <v/>
      </c>
      <c r="AC25" s="14"/>
      <c r="AD25" s="14"/>
      <c r="AE25" s="9"/>
      <c r="AI25" s="45"/>
      <c r="AJ25" s="45"/>
      <c r="AK25" s="45">
        <f>'Details Teilsystem 12 22'!AI34</f>
        <v>0</v>
      </c>
      <c r="AL25" s="45"/>
      <c r="AM25" s="45"/>
      <c r="AN25" s="40">
        <v>25</v>
      </c>
      <c r="AO25" s="41" t="str">
        <f t="shared" si="2"/>
        <v/>
      </c>
      <c r="AP25" s="42" t="b">
        <f t="shared" si="3"/>
        <v>0</v>
      </c>
      <c r="AQ25" s="41">
        <f t="shared" si="8"/>
        <v>25</v>
      </c>
      <c r="AR25" s="41" t="str">
        <f t="shared" si="4"/>
        <v/>
      </c>
      <c r="AS25" s="45"/>
      <c r="AT25" s="45"/>
      <c r="AU25" s="46"/>
      <c r="AV25" s="46"/>
      <c r="AW25" s="46"/>
      <c r="AX25" s="45"/>
      <c r="AY25" s="45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</row>
    <row r="26" spans="1:65" s="5" customFormat="1" ht="22.5" customHeight="1" x14ac:dyDescent="0.2">
      <c r="E26" s="9"/>
      <c r="F26" s="9"/>
      <c r="G26" s="14"/>
      <c r="H26" s="14"/>
      <c r="I26" s="11"/>
      <c r="J26" s="18" t="s">
        <v>39</v>
      </c>
      <c r="K26" s="8"/>
      <c r="L26" s="8" t="s">
        <v>11</v>
      </c>
      <c r="M26" s="8"/>
      <c r="N26" s="8"/>
      <c r="O26" s="14"/>
      <c r="P26" s="67" t="str">
        <f>IF('Details Teilsystem 12 22'!AI35=0,"-",'Details Teilsystem 12 22'!AI35)</f>
        <v>-</v>
      </c>
      <c r="Q26" s="14"/>
      <c r="R26" s="14"/>
      <c r="S26" s="155"/>
      <c r="T26" s="156"/>
      <c r="U26" s="156"/>
      <c r="V26" s="14"/>
      <c r="W26" s="14"/>
      <c r="X26" s="168">
        <f t="shared" si="11"/>
        <v>0</v>
      </c>
      <c r="Y26" s="169"/>
      <c r="Z26" s="169"/>
      <c r="AA26" s="14"/>
      <c r="AB26" s="13" t="str">
        <f>IF('Details Teilsystem 12 22'!AI35&gt;0,"Bitte aktuelle Gewinnquote Klasse 3 ins gelbe Feld schreiben","")</f>
        <v/>
      </c>
      <c r="AC26" s="14"/>
      <c r="AD26" s="14"/>
      <c r="AE26" s="9"/>
      <c r="AI26" s="45"/>
      <c r="AJ26" s="45"/>
      <c r="AK26" s="45">
        <f>'Details Teilsystem 12 22'!AI35</f>
        <v>0</v>
      </c>
      <c r="AL26" s="45"/>
      <c r="AM26" s="45"/>
      <c r="AN26" s="40">
        <v>26</v>
      </c>
      <c r="AO26" s="41" t="str">
        <f t="shared" si="2"/>
        <v/>
      </c>
      <c r="AP26" s="42" t="b">
        <f t="shared" si="3"/>
        <v>0</v>
      </c>
      <c r="AQ26" s="41">
        <f t="shared" si="8"/>
        <v>26</v>
      </c>
      <c r="AR26" s="41" t="str">
        <f t="shared" si="4"/>
        <v/>
      </c>
      <c r="AS26" s="45"/>
      <c r="AT26" s="45"/>
      <c r="AU26" s="46"/>
      <c r="AV26" s="46"/>
      <c r="AW26" s="46"/>
      <c r="AX26" s="45"/>
      <c r="AY26" s="45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</row>
    <row r="27" spans="1:65" s="5" customFormat="1" ht="22.5" customHeight="1" x14ac:dyDescent="0.2">
      <c r="E27" s="9"/>
      <c r="F27" s="9"/>
      <c r="G27" s="14"/>
      <c r="H27" s="14"/>
      <c r="I27" s="11"/>
      <c r="J27" s="18" t="s">
        <v>40</v>
      </c>
      <c r="K27" s="8"/>
      <c r="L27" s="8" t="s">
        <v>12</v>
      </c>
      <c r="M27" s="8"/>
      <c r="N27" s="8"/>
      <c r="O27" s="14"/>
      <c r="P27" s="67" t="str">
        <f>IF('Details Teilsystem 12 22'!AI36=0,"-",'Details Teilsystem 12 22'!AI36)</f>
        <v>-</v>
      </c>
      <c r="Q27" s="14"/>
      <c r="R27" s="14"/>
      <c r="S27" s="155"/>
      <c r="T27" s="156"/>
      <c r="U27" s="156"/>
      <c r="V27" s="14"/>
      <c r="W27" s="14"/>
      <c r="X27" s="168">
        <f t="shared" si="11"/>
        <v>0</v>
      </c>
      <c r="Y27" s="169"/>
      <c r="Z27" s="169"/>
      <c r="AA27" s="14"/>
      <c r="AB27" s="13" t="str">
        <f>IF('Details Teilsystem 12 22'!AI36&gt;0,"Bitte aktuelle Gewinnquote Klasse 2 ins gelbe Feld schreiben","")</f>
        <v/>
      </c>
      <c r="AC27" s="14"/>
      <c r="AD27" s="14"/>
      <c r="AE27" s="9"/>
      <c r="AI27" s="45"/>
      <c r="AJ27" s="45"/>
      <c r="AK27" s="45">
        <f>'Details Teilsystem 12 22'!AI36</f>
        <v>0</v>
      </c>
      <c r="AL27" s="45"/>
      <c r="AM27" s="45"/>
      <c r="AN27" s="40">
        <v>27</v>
      </c>
      <c r="AO27" s="41" t="str">
        <f t="shared" si="2"/>
        <v/>
      </c>
      <c r="AP27" s="42" t="b">
        <f t="shared" si="3"/>
        <v>0</v>
      </c>
      <c r="AQ27" s="41">
        <f t="shared" si="8"/>
        <v>27</v>
      </c>
      <c r="AR27" s="41" t="str">
        <f t="shared" si="4"/>
        <v/>
      </c>
      <c r="AS27" s="45"/>
      <c r="AT27" s="45"/>
      <c r="AU27" s="46"/>
      <c r="AV27" s="46"/>
      <c r="AW27" s="46"/>
      <c r="AX27" s="45"/>
      <c r="AY27" s="45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</row>
    <row r="28" spans="1:65" s="5" customFormat="1" ht="22.5" customHeight="1" x14ac:dyDescent="0.2">
      <c r="E28" s="9"/>
      <c r="F28" s="9"/>
      <c r="G28" s="14"/>
      <c r="H28" s="14"/>
      <c r="I28" s="11"/>
      <c r="J28" s="27" t="s">
        <v>41</v>
      </c>
      <c r="K28" s="20"/>
      <c r="L28" s="20" t="s">
        <v>13</v>
      </c>
      <c r="M28" s="20"/>
      <c r="N28" s="20"/>
      <c r="O28" s="21"/>
      <c r="P28" s="68" t="str">
        <f>IF('Details Teilsystem 12 22'!AI37=0,"-",'Details Teilsystem 12 22'!AI37)</f>
        <v>-</v>
      </c>
      <c r="Q28" s="21"/>
      <c r="R28" s="21"/>
      <c r="S28" s="172"/>
      <c r="T28" s="173"/>
      <c r="U28" s="173"/>
      <c r="V28" s="21"/>
      <c r="W28" s="21"/>
      <c r="X28" s="174">
        <f t="shared" si="11"/>
        <v>0</v>
      </c>
      <c r="Y28" s="175"/>
      <c r="Z28" s="175"/>
      <c r="AA28" s="14"/>
      <c r="AB28" s="13" t="str">
        <f>IF('Details Teilsystem 12 22'!AI37&gt;0,"Bitte aktuelle Gewinnquote Klasse 1 ins gelbe Feld schreiben","")</f>
        <v/>
      </c>
      <c r="AC28" s="14"/>
      <c r="AD28" s="14"/>
      <c r="AE28" s="9"/>
      <c r="AI28" s="45"/>
      <c r="AJ28" s="45"/>
      <c r="AK28" s="45">
        <f>'Details Teilsystem 12 22'!AI37</f>
        <v>0</v>
      </c>
      <c r="AL28" s="45"/>
      <c r="AM28" s="45"/>
      <c r="AN28" s="40">
        <v>28</v>
      </c>
      <c r="AO28" s="41" t="str">
        <f t="shared" si="2"/>
        <v/>
      </c>
      <c r="AP28" s="42" t="b">
        <f t="shared" si="3"/>
        <v>0</v>
      </c>
      <c r="AQ28" s="41">
        <f t="shared" si="8"/>
        <v>28</v>
      </c>
      <c r="AR28" s="41" t="str">
        <f t="shared" si="4"/>
        <v/>
      </c>
      <c r="AS28" s="45"/>
      <c r="AT28" s="45"/>
      <c r="AU28" s="46"/>
      <c r="AV28" s="46"/>
      <c r="AW28" s="46"/>
      <c r="AX28" s="45"/>
      <c r="AY28" s="45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</row>
    <row r="29" spans="1:65" s="5" customFormat="1" ht="22.5" customHeight="1" x14ac:dyDescent="0.2">
      <c r="E29" s="9"/>
      <c r="F29" s="9"/>
      <c r="G29" s="14"/>
      <c r="H29" s="14"/>
      <c r="I29" s="11"/>
      <c r="J29" s="13" t="s">
        <v>45</v>
      </c>
      <c r="K29" s="16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68">
        <f>SUM(X20:Z28)</f>
        <v>0</v>
      </c>
      <c r="Y29" s="169"/>
      <c r="Z29" s="169"/>
      <c r="AA29" s="14"/>
      <c r="AB29" s="14"/>
      <c r="AC29" s="14"/>
      <c r="AD29" s="14"/>
      <c r="AE29" s="9"/>
      <c r="AI29" s="45"/>
      <c r="AJ29" s="45"/>
      <c r="AK29" s="45"/>
      <c r="AL29" s="45"/>
      <c r="AM29" s="45"/>
      <c r="AN29" s="40">
        <v>29</v>
      </c>
      <c r="AO29" s="41" t="str">
        <f t="shared" si="2"/>
        <v/>
      </c>
      <c r="AP29" s="42" t="b">
        <f t="shared" si="3"/>
        <v>0</v>
      </c>
      <c r="AQ29" s="41">
        <f t="shared" si="8"/>
        <v>29</v>
      </c>
      <c r="AR29" s="41" t="str">
        <f t="shared" si="4"/>
        <v/>
      </c>
      <c r="AS29" s="45"/>
      <c r="AT29" s="45"/>
      <c r="AU29" s="46"/>
      <c r="AV29" s="46"/>
      <c r="AW29" s="46"/>
      <c r="AX29" s="45"/>
      <c r="AY29" s="45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</row>
    <row r="30" spans="1:65" s="5" customFormat="1" ht="22.5" customHeight="1" x14ac:dyDescent="0.2">
      <c r="E30" s="9"/>
      <c r="F30" s="9"/>
      <c r="G30" s="14"/>
      <c r="H30" s="14"/>
      <c r="I30" s="11"/>
      <c r="J30" s="170" t="s">
        <v>49</v>
      </c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21"/>
      <c r="W30" s="21"/>
      <c r="X30" s="172">
        <v>-26.4</v>
      </c>
      <c r="Y30" s="173"/>
      <c r="Z30" s="173"/>
      <c r="AA30" s="14"/>
      <c r="AB30" s="13" t="s">
        <v>50</v>
      </c>
      <c r="AC30" s="14"/>
      <c r="AD30" s="14"/>
      <c r="AE30" s="9"/>
      <c r="AI30" s="45"/>
      <c r="AJ30" s="45"/>
      <c r="AK30" s="45"/>
      <c r="AL30" s="45"/>
      <c r="AM30" s="45"/>
      <c r="AN30" s="40">
        <v>30</v>
      </c>
      <c r="AO30" s="41" t="str">
        <f t="shared" si="2"/>
        <v/>
      </c>
      <c r="AP30" s="42" t="b">
        <f t="shared" si="3"/>
        <v>0</v>
      </c>
      <c r="AQ30" s="41">
        <f t="shared" si="8"/>
        <v>30</v>
      </c>
      <c r="AR30" s="41" t="str">
        <f t="shared" si="4"/>
        <v/>
      </c>
      <c r="AS30" s="45"/>
      <c r="AT30" s="45"/>
      <c r="AU30" s="46"/>
      <c r="AV30" s="46"/>
      <c r="AW30" s="46"/>
      <c r="AX30" s="45"/>
      <c r="AY30" s="45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</row>
    <row r="31" spans="1:65" s="5" customFormat="1" ht="22.5" customHeight="1" x14ac:dyDescent="0.2">
      <c r="E31" s="9"/>
      <c r="F31" s="9"/>
      <c r="G31" s="14"/>
      <c r="H31" s="14"/>
      <c r="I31" s="11"/>
      <c r="J31" s="69" t="str">
        <f>IF(X31&lt;0,"Ihr Verlust","Ihr Gewinn")</f>
        <v>Ihr Verlust</v>
      </c>
      <c r="K31" s="16"/>
      <c r="L31" s="14"/>
      <c r="M31" s="14"/>
      <c r="N31" s="14"/>
      <c r="O31" s="14"/>
      <c r="P31" s="14"/>
      <c r="Q31" s="14"/>
      <c r="R31" s="14"/>
      <c r="S31" s="161"/>
      <c r="T31" s="162"/>
      <c r="U31" s="162"/>
      <c r="V31" s="14"/>
      <c r="W31" s="14"/>
      <c r="X31" s="159">
        <f>SUM(X29:Z30)</f>
        <v>-26.4</v>
      </c>
      <c r="Y31" s="160"/>
      <c r="Z31" s="160"/>
      <c r="AA31" s="14"/>
      <c r="AB31" s="14"/>
      <c r="AC31" s="14"/>
      <c r="AD31" s="14"/>
      <c r="AE31" s="9"/>
      <c r="AI31" s="45"/>
      <c r="AJ31" s="45"/>
      <c r="AK31" s="45"/>
      <c r="AL31" s="45"/>
      <c r="AM31" s="45"/>
      <c r="AN31" s="40">
        <v>31</v>
      </c>
      <c r="AO31" s="41" t="str">
        <f t="shared" si="2"/>
        <v/>
      </c>
      <c r="AP31" s="42" t="b">
        <f t="shared" si="3"/>
        <v>0</v>
      </c>
      <c r="AQ31" s="41">
        <f t="shared" si="8"/>
        <v>31</v>
      </c>
      <c r="AR31" s="41" t="str">
        <f t="shared" si="4"/>
        <v/>
      </c>
      <c r="AS31" s="45"/>
      <c r="AT31" s="45"/>
      <c r="AU31" s="46"/>
      <c r="AV31" s="46"/>
      <c r="AW31" s="46"/>
      <c r="AX31" s="45"/>
      <c r="AY31" s="45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</row>
    <row r="32" spans="1:65" s="5" customFormat="1" ht="22.5" customHeight="1" x14ac:dyDescent="0.2">
      <c r="E32" s="9"/>
      <c r="F32" s="9"/>
      <c r="G32" s="14"/>
      <c r="H32" s="14"/>
      <c r="I32" s="11"/>
      <c r="K32" s="16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1"/>
      <c r="X32" s="14"/>
      <c r="Y32" s="14"/>
      <c r="Z32" s="14"/>
      <c r="AA32" s="14"/>
      <c r="AC32" s="14"/>
      <c r="AD32" s="14"/>
      <c r="AE32" s="14"/>
      <c r="AF32" s="14"/>
      <c r="AG32" s="9"/>
      <c r="AI32" s="45"/>
      <c r="AJ32" s="45"/>
      <c r="AK32" s="45"/>
      <c r="AL32" s="45"/>
      <c r="AM32" s="45"/>
      <c r="AN32" s="40">
        <v>32</v>
      </c>
      <c r="AO32" s="41" t="str">
        <f t="shared" si="2"/>
        <v/>
      </c>
      <c r="AP32" s="42" t="b">
        <f t="shared" si="3"/>
        <v>0</v>
      </c>
      <c r="AQ32" s="41">
        <f t="shared" si="8"/>
        <v>32</v>
      </c>
      <c r="AR32" s="41" t="str">
        <f t="shared" si="4"/>
        <v/>
      </c>
      <c r="AS32" s="45"/>
      <c r="AT32" s="45"/>
      <c r="AU32" s="46"/>
      <c r="AV32" s="46"/>
      <c r="AW32" s="46"/>
      <c r="AX32" s="45"/>
      <c r="AY32" s="45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</row>
    <row r="33" spans="5:65" s="5" customFormat="1" ht="21" customHeight="1" x14ac:dyDescent="0.2">
      <c r="E33" s="9"/>
      <c r="F33" s="9"/>
      <c r="G33" s="14"/>
      <c r="H33" s="14"/>
      <c r="I33" s="11"/>
      <c r="J33" s="15"/>
      <c r="K33" s="16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9"/>
      <c r="AI33" s="45"/>
      <c r="AJ33" s="45"/>
      <c r="AK33" s="45"/>
      <c r="AL33" s="45"/>
      <c r="AM33" s="45"/>
      <c r="AN33" s="40">
        <v>33</v>
      </c>
      <c r="AO33" s="41" t="str">
        <f t="shared" si="2"/>
        <v/>
      </c>
      <c r="AP33" s="42" t="b">
        <f t="shared" si="3"/>
        <v>0</v>
      </c>
      <c r="AQ33" s="41">
        <f t="shared" si="8"/>
        <v>33</v>
      </c>
      <c r="AR33" s="41" t="str">
        <f t="shared" si="4"/>
        <v/>
      </c>
      <c r="AS33" s="45"/>
      <c r="AT33" s="45"/>
      <c r="AU33" s="46"/>
      <c r="AV33" s="46"/>
      <c r="AW33" s="46"/>
      <c r="AX33" s="45"/>
      <c r="AY33" s="45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</row>
    <row r="34" spans="5:65" ht="21" customHeight="1" x14ac:dyDescent="0.2">
      <c r="E34" s="10"/>
      <c r="F34" s="10"/>
      <c r="G34" s="14"/>
      <c r="H34" s="14"/>
      <c r="I34" s="11"/>
      <c r="J34" s="157" t="s">
        <v>46</v>
      </c>
      <c r="K34" s="158"/>
      <c r="L34" s="158"/>
      <c r="M34" s="158"/>
      <c r="N34" s="158"/>
      <c r="O34" s="158"/>
      <c r="P34" s="158"/>
      <c r="Q34" s="158"/>
      <c r="R34" s="158"/>
      <c r="S34" s="158"/>
      <c r="Z34" s="11" t="s">
        <v>30</v>
      </c>
      <c r="AC34" s="14"/>
      <c r="AD34" s="14"/>
      <c r="AE34" s="14"/>
      <c r="AF34" s="14"/>
      <c r="AG34" s="10"/>
      <c r="AN34" s="40">
        <v>34</v>
      </c>
      <c r="AO34" s="41" t="str">
        <f t="shared" si="2"/>
        <v/>
      </c>
      <c r="AP34" s="42" t="b">
        <f t="shared" si="3"/>
        <v>0</v>
      </c>
      <c r="AQ34" s="41">
        <f t="shared" si="8"/>
        <v>34</v>
      </c>
      <c r="AR34" s="41" t="str">
        <f t="shared" si="4"/>
        <v/>
      </c>
    </row>
    <row r="35" spans="5:65" ht="21" customHeight="1" x14ac:dyDescent="0.2"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N35" s="40">
        <v>35</v>
      </c>
      <c r="AO35" s="41" t="str">
        <f t="shared" si="2"/>
        <v/>
      </c>
      <c r="AP35" s="42" t="b">
        <f t="shared" si="3"/>
        <v>0</v>
      </c>
      <c r="AQ35" s="41">
        <f t="shared" si="8"/>
        <v>35</v>
      </c>
      <c r="AR35" s="41" t="str">
        <f t="shared" si="4"/>
        <v/>
      </c>
    </row>
    <row r="36" spans="5:65" ht="21" customHeight="1" x14ac:dyDescent="0.25">
      <c r="E36" s="10"/>
      <c r="F36" s="10"/>
      <c r="G36" s="10"/>
      <c r="H36" s="10"/>
      <c r="I36" s="10"/>
      <c r="J36" s="139" t="s">
        <v>98</v>
      </c>
      <c r="K36" s="140"/>
      <c r="L36" s="140"/>
      <c r="M36" s="140"/>
      <c r="N36" s="140"/>
      <c r="O36" s="140"/>
      <c r="P36" s="140"/>
      <c r="Q36" s="140"/>
      <c r="R36" s="140"/>
      <c r="S36" s="140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4"/>
      <c r="AN36" s="40">
        <v>36</v>
      </c>
      <c r="AO36" s="41" t="str">
        <f t="shared" si="2"/>
        <v/>
      </c>
      <c r="AP36" s="42" t="b">
        <f t="shared" si="3"/>
        <v>0</v>
      </c>
      <c r="AQ36" s="41">
        <f t="shared" si="8"/>
        <v>36</v>
      </c>
      <c r="AR36" s="41" t="str">
        <f t="shared" si="4"/>
        <v/>
      </c>
    </row>
    <row r="37" spans="5:65" ht="21" customHeight="1" x14ac:dyDescent="0.2">
      <c r="E37" s="10"/>
      <c r="F37" s="10"/>
      <c r="G37" s="10"/>
      <c r="H37" s="10"/>
      <c r="I37" s="10"/>
      <c r="J37" s="10"/>
      <c r="K37" s="10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7"/>
      <c r="AN37" s="40">
        <v>37</v>
      </c>
      <c r="AO37" s="41" t="str">
        <f t="shared" si="2"/>
        <v/>
      </c>
      <c r="AP37" s="42" t="b">
        <f t="shared" si="3"/>
        <v>0</v>
      </c>
      <c r="AQ37" s="41">
        <f t="shared" si="8"/>
        <v>37</v>
      </c>
      <c r="AR37" s="41" t="str">
        <f t="shared" si="4"/>
        <v/>
      </c>
    </row>
    <row r="38" spans="5:65" ht="21" customHeight="1" x14ac:dyDescent="0.2">
      <c r="E38" s="10"/>
      <c r="F38" s="10"/>
      <c r="G38" s="10"/>
      <c r="H38" s="10"/>
      <c r="I38" s="10"/>
      <c r="J38" s="10"/>
      <c r="K38" s="10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7"/>
      <c r="AN38" s="40">
        <v>38</v>
      </c>
      <c r="AO38" s="41" t="str">
        <f t="shared" si="2"/>
        <v/>
      </c>
      <c r="AP38" s="42" t="b">
        <f t="shared" si="3"/>
        <v>0</v>
      </c>
      <c r="AQ38" s="41">
        <f t="shared" si="8"/>
        <v>38</v>
      </c>
      <c r="AR38" s="41" t="str">
        <f t="shared" si="4"/>
        <v/>
      </c>
    </row>
    <row r="39" spans="5:65" ht="21" customHeight="1" x14ac:dyDescent="0.2">
      <c r="E39" s="10"/>
      <c r="F39" s="10"/>
      <c r="G39" s="10"/>
      <c r="H39" s="10"/>
      <c r="I39" s="10"/>
      <c r="J39" s="10"/>
      <c r="K39" s="10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7"/>
      <c r="AN39" s="40">
        <v>39</v>
      </c>
      <c r="AO39" s="41" t="str">
        <f t="shared" si="2"/>
        <v/>
      </c>
      <c r="AP39" s="42" t="b">
        <f t="shared" si="3"/>
        <v>0</v>
      </c>
      <c r="AQ39" s="41">
        <f t="shared" si="8"/>
        <v>39</v>
      </c>
      <c r="AR39" s="41" t="str">
        <f t="shared" si="4"/>
        <v/>
      </c>
    </row>
    <row r="40" spans="5:65" x14ac:dyDescent="0.2">
      <c r="E40" s="10"/>
      <c r="F40" s="10"/>
      <c r="G40" s="10"/>
      <c r="H40" s="10"/>
      <c r="I40" s="10"/>
      <c r="J40" s="10"/>
      <c r="K40" s="10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7"/>
      <c r="AN40" s="40">
        <v>40</v>
      </c>
      <c r="AO40" s="41" t="str">
        <f t="shared" si="2"/>
        <v/>
      </c>
      <c r="AP40" s="42" t="b">
        <f t="shared" si="3"/>
        <v>0</v>
      </c>
      <c r="AQ40" s="41">
        <f t="shared" si="8"/>
        <v>40</v>
      </c>
      <c r="AR40" s="41" t="str">
        <f t="shared" si="4"/>
        <v/>
      </c>
    </row>
    <row r="41" spans="5:65" x14ac:dyDescent="0.2">
      <c r="E41" s="10"/>
      <c r="F41" s="10"/>
      <c r="G41" s="10"/>
      <c r="H41" s="10"/>
      <c r="I41" s="10"/>
      <c r="J41" s="10"/>
      <c r="K41" s="10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7"/>
      <c r="AN41" s="40">
        <v>41</v>
      </c>
      <c r="AO41" s="41" t="str">
        <f t="shared" si="2"/>
        <v/>
      </c>
      <c r="AP41" s="42" t="b">
        <f t="shared" si="3"/>
        <v>0</v>
      </c>
      <c r="AQ41" s="41">
        <f t="shared" si="8"/>
        <v>41</v>
      </c>
      <c r="AR41" s="41" t="str">
        <f t="shared" si="4"/>
        <v/>
      </c>
    </row>
    <row r="42" spans="5:65" x14ac:dyDescent="0.2">
      <c r="E42" s="10"/>
      <c r="F42" s="10"/>
      <c r="G42" s="10"/>
      <c r="H42" s="10"/>
      <c r="I42" s="10"/>
      <c r="J42" s="10"/>
      <c r="K42" s="10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7"/>
      <c r="AN42" s="40">
        <v>42</v>
      </c>
      <c r="AO42" s="41" t="str">
        <f t="shared" si="2"/>
        <v/>
      </c>
      <c r="AP42" s="42" t="b">
        <f t="shared" si="3"/>
        <v>0</v>
      </c>
      <c r="AQ42" s="41">
        <f t="shared" si="8"/>
        <v>42</v>
      </c>
      <c r="AR42" s="41" t="str">
        <f t="shared" si="4"/>
        <v/>
      </c>
    </row>
    <row r="43" spans="5:65" x14ac:dyDescent="0.2">
      <c r="E43" s="10"/>
      <c r="F43" s="10"/>
      <c r="G43" s="10"/>
      <c r="H43" s="10"/>
      <c r="I43" s="10"/>
      <c r="J43" s="10"/>
      <c r="K43" s="10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7"/>
      <c r="AN43" s="40">
        <v>43</v>
      </c>
      <c r="AO43" s="41" t="str">
        <f t="shared" si="2"/>
        <v/>
      </c>
      <c r="AP43" s="42" t="b">
        <f t="shared" si="3"/>
        <v>0</v>
      </c>
      <c r="AQ43" s="41">
        <f t="shared" si="8"/>
        <v>43</v>
      </c>
      <c r="AR43" s="41" t="str">
        <f t="shared" si="4"/>
        <v/>
      </c>
    </row>
    <row r="44" spans="5:65" x14ac:dyDescent="0.2">
      <c r="E44" s="10"/>
      <c r="F44" s="10"/>
      <c r="G44" s="10"/>
      <c r="H44" s="10"/>
      <c r="I44" s="10"/>
      <c r="J44" s="10"/>
      <c r="K44" s="10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7"/>
      <c r="AN44" s="40">
        <v>44</v>
      </c>
      <c r="AO44" s="41" t="str">
        <f t="shared" si="2"/>
        <v/>
      </c>
      <c r="AP44" s="42" t="b">
        <f t="shared" si="3"/>
        <v>0</v>
      </c>
      <c r="AQ44" s="41">
        <f t="shared" si="8"/>
        <v>44</v>
      </c>
      <c r="AR44" s="41" t="str">
        <f t="shared" si="4"/>
        <v/>
      </c>
    </row>
    <row r="45" spans="5:65" x14ac:dyDescent="0.2">
      <c r="E45" s="10"/>
      <c r="F45" s="10"/>
      <c r="G45" s="10"/>
      <c r="H45" s="10"/>
      <c r="I45" s="10"/>
      <c r="J45" s="10"/>
      <c r="K45" s="10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7"/>
      <c r="AN45" s="40">
        <v>45</v>
      </c>
      <c r="AO45" s="41" t="str">
        <f t="shared" si="2"/>
        <v/>
      </c>
      <c r="AP45" s="42" t="b">
        <f t="shared" si="3"/>
        <v>0</v>
      </c>
      <c r="AQ45" s="41">
        <f t="shared" si="8"/>
        <v>45</v>
      </c>
      <c r="AR45" s="41" t="str">
        <f t="shared" si="4"/>
        <v/>
      </c>
    </row>
    <row r="46" spans="5:65" x14ac:dyDescent="0.2">
      <c r="AN46" s="40">
        <v>46</v>
      </c>
      <c r="AO46" s="41" t="str">
        <f t="shared" si="2"/>
        <v/>
      </c>
      <c r="AP46" s="42" t="b">
        <f t="shared" si="3"/>
        <v>0</v>
      </c>
      <c r="AQ46" s="41">
        <f t="shared" si="8"/>
        <v>46</v>
      </c>
      <c r="AR46" s="41" t="str">
        <f t="shared" si="4"/>
        <v/>
      </c>
    </row>
    <row r="47" spans="5:65" x14ac:dyDescent="0.2">
      <c r="AN47" s="40">
        <v>47</v>
      </c>
      <c r="AO47" s="41" t="str">
        <f t="shared" si="2"/>
        <v/>
      </c>
      <c r="AP47" s="42" t="b">
        <f t="shared" si="3"/>
        <v>0</v>
      </c>
      <c r="AQ47" s="41">
        <f t="shared" si="8"/>
        <v>47</v>
      </c>
      <c r="AR47" s="41" t="str">
        <f t="shared" si="4"/>
        <v/>
      </c>
    </row>
    <row r="48" spans="5:65" x14ac:dyDescent="0.2">
      <c r="AN48" s="40">
        <v>48</v>
      </c>
      <c r="AO48" s="41" t="str">
        <f t="shared" si="2"/>
        <v/>
      </c>
      <c r="AP48" s="42" t="b">
        <f t="shared" si="3"/>
        <v>0</v>
      </c>
      <c r="AQ48" s="41">
        <f t="shared" si="8"/>
        <v>48</v>
      </c>
      <c r="AR48" s="41" t="str">
        <f t="shared" si="4"/>
        <v/>
      </c>
    </row>
    <row r="49" spans="40:44" x14ac:dyDescent="0.2">
      <c r="AN49" s="40">
        <v>49</v>
      </c>
      <c r="AO49" s="41" t="str">
        <f t="shared" si="2"/>
        <v/>
      </c>
      <c r="AP49" s="42" t="b">
        <f t="shared" si="3"/>
        <v>0</v>
      </c>
      <c r="AQ49" s="41">
        <f t="shared" si="8"/>
        <v>49</v>
      </c>
      <c r="AR49" s="41" t="str">
        <f t="shared" si="4"/>
        <v/>
      </c>
    </row>
  </sheetData>
  <sheetProtection algorithmName="SHA-512" hashValue="KKPe/Rzk5cn5NdAgagv+pWxaw2vBixpc870yOOQPY94S4IRVZDa3j1h1OZgYWQhodL3myX5vhY99Y+29pvxgiw==" saltValue="s2dBjjafiovpPgw5N8/wQQ==" spinCount="100000" sheet="1"/>
  <mergeCells count="33">
    <mergeCell ref="X27:Z27"/>
    <mergeCell ref="S25:U25"/>
    <mergeCell ref="S26:U26"/>
    <mergeCell ref="S27:U27"/>
    <mergeCell ref="X26:Z26"/>
    <mergeCell ref="B10:H10"/>
    <mergeCell ref="J17:Z18"/>
    <mergeCell ref="S24:U24"/>
    <mergeCell ref="S22:U22"/>
    <mergeCell ref="S21:U21"/>
    <mergeCell ref="J14:O14"/>
    <mergeCell ref="X20:Z20"/>
    <mergeCell ref="X21:Z21"/>
    <mergeCell ref="X22:Z22"/>
    <mergeCell ref="X23:Z23"/>
    <mergeCell ref="X24:Z24"/>
    <mergeCell ref="S23:U23"/>
    <mergeCell ref="J36:S36"/>
    <mergeCell ref="AB5:AF8"/>
    <mergeCell ref="J3:X3"/>
    <mergeCell ref="AC14:AH14"/>
    <mergeCell ref="J16:AB16"/>
    <mergeCell ref="O19:Q19"/>
    <mergeCell ref="S20:U20"/>
    <mergeCell ref="J34:S34"/>
    <mergeCell ref="X31:Z31"/>
    <mergeCell ref="S31:U31"/>
    <mergeCell ref="J30:U30"/>
    <mergeCell ref="X25:Z25"/>
    <mergeCell ref="X30:Z30"/>
    <mergeCell ref="X29:Z29"/>
    <mergeCell ref="S28:U28"/>
    <mergeCell ref="X28:Z28"/>
  </mergeCells>
  <phoneticPr fontId="2" type="noConversion"/>
  <conditionalFormatting sqref="S20:U28 S31:U31">
    <cfRule type="expression" dxfId="36" priority="153" stopIfTrue="1">
      <formula>$AK20&gt;0</formula>
    </cfRule>
  </conditionalFormatting>
  <conditionalFormatting sqref="J11">
    <cfRule type="expression" dxfId="35" priority="46">
      <formula>VLOOKUP($AK1,$AK$1:$AL$12,2,0)</formula>
    </cfRule>
  </conditionalFormatting>
  <conditionalFormatting sqref="K11">
    <cfRule type="expression" dxfId="34" priority="30">
      <formula>VLOOKUP($AK2,$AK$1:$AL$12,2,0)</formula>
    </cfRule>
  </conditionalFormatting>
  <conditionalFormatting sqref="L11">
    <cfRule type="expression" dxfId="33" priority="29">
      <formula>VLOOKUP($AK3,$AK$1:$AL$12,2,0)</formula>
    </cfRule>
  </conditionalFormatting>
  <conditionalFormatting sqref="M11">
    <cfRule type="expression" dxfId="32" priority="28">
      <formula>VLOOKUP($AK4,$AK$1:$AL$12,2,0)</formula>
    </cfRule>
  </conditionalFormatting>
  <conditionalFormatting sqref="N11">
    <cfRule type="expression" dxfId="31" priority="27">
      <formula>VLOOKUP($AK5,$AK$1:$AL$12,2,0)</formula>
    </cfRule>
  </conditionalFormatting>
  <conditionalFormatting sqref="O11">
    <cfRule type="expression" dxfId="30" priority="26">
      <formula>VLOOKUP($AK6,$AK$1:$AL$12,2,0)</formula>
    </cfRule>
  </conditionalFormatting>
  <conditionalFormatting sqref="P11">
    <cfRule type="expression" dxfId="29" priority="25">
      <formula>VLOOKUP($AK7,$AK$1:$AL$12,2,0)</formula>
    </cfRule>
  </conditionalFormatting>
  <conditionalFormatting sqref="Q11">
    <cfRule type="expression" dxfId="28" priority="24">
      <formula>VLOOKUP($AK8,$AK$1:$AL$12,2,0)</formula>
    </cfRule>
  </conditionalFormatting>
  <conditionalFormatting sqref="R11">
    <cfRule type="expression" dxfId="27" priority="23">
      <formula>VLOOKUP($AK9,$AK$1:$AL$12,2,0)</formula>
    </cfRule>
  </conditionalFormatting>
  <conditionalFormatting sqref="S11">
    <cfRule type="expression" dxfId="26" priority="22">
      <formula>VLOOKUP($AK10,$AK$1:$AL$12,2,0)</formula>
    </cfRule>
  </conditionalFormatting>
  <conditionalFormatting sqref="T11">
    <cfRule type="expression" dxfId="25" priority="21">
      <formula>VLOOKUP($AK11,$AK$1:$AL$12,2,0)</formula>
    </cfRule>
  </conditionalFormatting>
  <conditionalFormatting sqref="U11">
    <cfRule type="expression" dxfId="24" priority="20">
      <formula>VLOOKUP($AK12,$AK$1:$AL$12,2,0)</formula>
    </cfRule>
  </conditionalFormatting>
  <conditionalFormatting sqref="B3:H9">
    <cfRule type="cellIs" dxfId="23" priority="149" operator="equal">
      <formula>"X"</formula>
    </cfRule>
    <cfRule type="cellIs" dxfId="22" priority="152" operator="equal">
      <formula>"X"</formula>
    </cfRule>
  </conditionalFormatting>
  <conditionalFormatting sqref="P14">
    <cfRule type="expression" dxfId="21" priority="18">
      <formula>VLOOKUP($AJ$1,$AI$1:$AJ$12,1,0)</formula>
    </cfRule>
  </conditionalFormatting>
  <conditionalFormatting sqref="Q14">
    <cfRule type="expression" dxfId="20" priority="6">
      <formula>VLOOKUP($AJ$2,$AI$1:$AJ$12,1,0)</formula>
    </cfRule>
  </conditionalFormatting>
  <conditionalFormatting sqref="R14">
    <cfRule type="expression" dxfId="19" priority="5">
      <formula>VLOOKUP($AJ$3,$AI$1:$AJ$12,1,0)</formula>
    </cfRule>
  </conditionalFormatting>
  <conditionalFormatting sqref="S14">
    <cfRule type="expression" dxfId="18" priority="4">
      <formula>VLOOKUP($AJ$4,$AI$1:$AJ$12,1,0)</formula>
    </cfRule>
  </conditionalFormatting>
  <conditionalFormatting sqref="T14">
    <cfRule type="expression" dxfId="17" priority="3">
      <formula>VLOOKUP($AJ$5,$AI$1:$AJ$12,1,0)</formula>
    </cfRule>
  </conditionalFormatting>
  <conditionalFormatting sqref="U14">
    <cfRule type="expression" dxfId="16" priority="2">
      <formula>VLOOKUP($AJ$6,$AI$1:$AJ$12,1,0)</formula>
    </cfRule>
  </conditionalFormatting>
  <conditionalFormatting sqref="W11 W14">
    <cfRule type="expression" dxfId="15" priority="271" stopIfTrue="1">
      <formula>$AW$11&gt;-1</formula>
    </cfRule>
  </conditionalFormatting>
  <conditionalFormatting sqref="B10:H10">
    <cfRule type="expression" dxfId="14" priority="272" stopIfTrue="1">
      <formula>$B$10=1</formula>
    </cfRule>
  </conditionalFormatting>
  <conditionalFormatting sqref="AB20">
    <cfRule type="expression" dxfId="13" priority="273" stopIfTrue="1">
      <formula>$S$20&lt;0.01</formula>
    </cfRule>
  </conditionalFormatting>
  <conditionalFormatting sqref="AB22">
    <cfRule type="expression" dxfId="12" priority="274" stopIfTrue="1">
      <formula>$S$22&lt;0.01</formula>
    </cfRule>
  </conditionalFormatting>
  <conditionalFormatting sqref="AB21">
    <cfRule type="expression" dxfId="11" priority="275" stopIfTrue="1">
      <formula>$S$21&lt;0.01</formula>
    </cfRule>
  </conditionalFormatting>
  <conditionalFormatting sqref="AB23">
    <cfRule type="expression" dxfId="10" priority="276" stopIfTrue="1">
      <formula>$S$23&lt;0.01</formula>
    </cfRule>
  </conditionalFormatting>
  <conditionalFormatting sqref="AB24">
    <cfRule type="expression" dxfId="9" priority="277" stopIfTrue="1">
      <formula>$S$24&lt;0.01</formula>
    </cfRule>
  </conditionalFormatting>
  <conditionalFormatting sqref="AB25">
    <cfRule type="expression" dxfId="8" priority="278" stopIfTrue="1">
      <formula>$S$25&lt;0.01</formula>
    </cfRule>
  </conditionalFormatting>
  <conditionalFormatting sqref="AB26">
    <cfRule type="expression" dxfId="7" priority="279" stopIfTrue="1">
      <formula>$S$26&lt;0.01</formula>
    </cfRule>
  </conditionalFormatting>
  <conditionalFormatting sqref="AB27">
    <cfRule type="expression" dxfId="6" priority="280" stopIfTrue="1">
      <formula>$S$27&lt;0.01</formula>
    </cfRule>
  </conditionalFormatting>
  <conditionalFormatting sqref="AB28">
    <cfRule type="expression" dxfId="5" priority="281" stopIfTrue="1">
      <formula>$S$28&lt;0.01</formula>
    </cfRule>
  </conditionalFormatting>
  <hyperlinks>
    <hyperlink ref="J34" location="'Details Teilsystem 12 22'!A1" display="Details sehen Sie im Register &quot;Details Teilsystem 12 22&quot;" xr:uid="{00000000-0004-0000-0000-000000000000}"/>
    <hyperlink ref="J16:AB16" r:id="rId1" display="Klicken Sie bitte hier, um das aktuelle Ziehungsergebnis und die Gewinnquoten abzurufen" xr:uid="{00000000-0004-0000-0000-000001000000}"/>
    <hyperlink ref="J36:S36" location="'Vorteile und Nachteile'!A1" display="Vorteile und Nachteile" xr:uid="{00000000-0004-0000-0000-000002000000}"/>
    <hyperlink ref="AB5:AF8" location="'Vorteile und Nachteile'!A1" display="Vorteile / Nachteile eines Lotto-Teilsystemes 12/22" xr:uid="{00000000-0004-0000-0000-000003000000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50"/>
  <sheetViews>
    <sheetView showGridLines="0" workbookViewId="0">
      <selection activeCell="B54" sqref="B54"/>
    </sheetView>
  </sheetViews>
  <sheetFormatPr baseColWidth="10" defaultRowHeight="14.25" x14ac:dyDescent="0.2"/>
  <cols>
    <col min="1" max="1" width="5.140625" style="2" customWidth="1"/>
    <col min="2" max="8" width="3.42578125" style="2" customWidth="1"/>
    <col min="9" max="31" width="5.140625" style="2" customWidth="1"/>
    <col min="32" max="32" width="12.5703125" style="2" customWidth="1"/>
    <col min="33" max="33" width="11.42578125" style="47"/>
    <col min="34" max="35" width="0" style="47" hidden="1" customWidth="1"/>
    <col min="36" max="36" width="8.140625" style="47" hidden="1" customWidth="1"/>
    <col min="37" max="57" width="5.85546875" style="47" hidden="1" customWidth="1"/>
    <col min="58" max="64" width="0" style="47" hidden="1" customWidth="1"/>
    <col min="65" max="70" width="0" style="2" hidden="1" customWidth="1"/>
    <col min="71" max="16384" width="11.42578125" style="2"/>
  </cols>
  <sheetData>
    <row r="1" spans="1:71" ht="12.75" customHeigh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0"/>
      <c r="BN1" s="70"/>
      <c r="BO1" s="70"/>
      <c r="BP1" s="70"/>
      <c r="BQ1" s="70"/>
      <c r="BR1" s="70"/>
      <c r="BS1" s="70"/>
    </row>
    <row r="2" spans="1:71" ht="12.75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0"/>
      <c r="BN2" s="70"/>
      <c r="BO2" s="70"/>
      <c r="BP2" s="70"/>
      <c r="BQ2" s="70"/>
      <c r="BR2" s="70"/>
      <c r="BS2" s="70"/>
    </row>
    <row r="3" spans="1:71" ht="12.75" customHeight="1" x14ac:dyDescent="0.25">
      <c r="A3" s="70"/>
      <c r="B3" s="53">
        <f>'Auswertung Teilsystem 12 22'!B3</f>
        <v>1</v>
      </c>
      <c r="C3" s="54">
        <f>'Auswertung Teilsystem 12 22'!C3</f>
        <v>2</v>
      </c>
      <c r="D3" s="54">
        <f>'Auswertung Teilsystem 12 22'!D3</f>
        <v>3</v>
      </c>
      <c r="E3" s="54">
        <f>'Auswertung Teilsystem 12 22'!E3</f>
        <v>4</v>
      </c>
      <c r="F3" s="54">
        <f>'Auswertung Teilsystem 12 22'!F3</f>
        <v>5</v>
      </c>
      <c r="G3" s="54">
        <f>'Auswertung Teilsystem 12 22'!G3</f>
        <v>6</v>
      </c>
      <c r="H3" s="55">
        <f>'Auswertung Teilsystem 12 22'!H3</f>
        <v>7</v>
      </c>
      <c r="I3" s="70"/>
      <c r="J3" s="193" t="str">
        <f>'Auswertung Teilsystem 12 22'!J3:X3</f>
        <v>Lotto-Teilsystem 12/22 (Nr. 612) - Auswertung der möglichen Mehrfachgewinne</v>
      </c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70"/>
      <c r="Z3" s="70"/>
      <c r="AA3" s="70"/>
      <c r="AB3" s="70"/>
      <c r="AC3" s="70"/>
      <c r="AD3" s="70"/>
      <c r="AE3" s="70"/>
      <c r="AF3" s="70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0"/>
      <c r="BN3" s="70"/>
      <c r="BO3" s="70"/>
      <c r="BP3" s="70"/>
      <c r="BQ3" s="70"/>
      <c r="BR3" s="70"/>
      <c r="BS3" s="70"/>
    </row>
    <row r="4" spans="1:71" ht="12.75" customHeight="1" x14ac:dyDescent="0.2">
      <c r="A4" s="70"/>
      <c r="B4" s="56">
        <f>'Auswertung Teilsystem 12 22'!B4</f>
        <v>8</v>
      </c>
      <c r="C4" s="57">
        <f>'Auswertung Teilsystem 12 22'!C4</f>
        <v>9</v>
      </c>
      <c r="D4" s="57">
        <f>'Auswertung Teilsystem 12 22'!D4</f>
        <v>10</v>
      </c>
      <c r="E4" s="57">
        <f>'Auswertung Teilsystem 12 22'!E4</f>
        <v>11</v>
      </c>
      <c r="F4" s="57">
        <f>'Auswertung Teilsystem 12 22'!F4</f>
        <v>12</v>
      </c>
      <c r="G4" s="57">
        <f>'Auswertung Teilsystem 12 22'!G4</f>
        <v>13</v>
      </c>
      <c r="H4" s="58">
        <f>'Auswertung Teilsystem 12 22'!H4</f>
        <v>14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0"/>
      <c r="BN4" s="70"/>
      <c r="BO4" s="70"/>
      <c r="BP4" s="70"/>
      <c r="BQ4" s="70"/>
      <c r="BR4" s="70"/>
      <c r="BS4" s="70"/>
    </row>
    <row r="5" spans="1:71" ht="12.75" customHeight="1" x14ac:dyDescent="0.2">
      <c r="A5" s="70"/>
      <c r="B5" s="56">
        <f>'Auswertung Teilsystem 12 22'!B5</f>
        <v>15</v>
      </c>
      <c r="C5" s="57">
        <f>'Auswertung Teilsystem 12 22'!C5</f>
        <v>16</v>
      </c>
      <c r="D5" s="57">
        <f>'Auswertung Teilsystem 12 22'!D5</f>
        <v>17</v>
      </c>
      <c r="E5" s="57">
        <f>'Auswertung Teilsystem 12 22'!E5</f>
        <v>18</v>
      </c>
      <c r="F5" s="57">
        <f>'Auswertung Teilsystem 12 22'!F5</f>
        <v>19</v>
      </c>
      <c r="G5" s="57">
        <f>'Auswertung Teilsystem 12 22'!G5</f>
        <v>20</v>
      </c>
      <c r="H5" s="58">
        <f>'Auswertung Teilsystem 12 22'!H5</f>
        <v>21</v>
      </c>
      <c r="I5" s="70"/>
      <c r="J5" s="65" t="s">
        <v>52</v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0"/>
      <c r="BN5" s="70"/>
      <c r="BO5" s="70"/>
      <c r="BP5" s="70"/>
      <c r="BQ5" s="70"/>
      <c r="BR5" s="70"/>
      <c r="BS5" s="70"/>
    </row>
    <row r="6" spans="1:71" ht="12.75" customHeight="1" x14ac:dyDescent="0.2">
      <c r="A6" s="70"/>
      <c r="B6" s="56">
        <f>'Auswertung Teilsystem 12 22'!B6</f>
        <v>22</v>
      </c>
      <c r="C6" s="57">
        <f>'Auswertung Teilsystem 12 22'!C6</f>
        <v>23</v>
      </c>
      <c r="D6" s="57">
        <f>'Auswertung Teilsystem 12 22'!D6</f>
        <v>24</v>
      </c>
      <c r="E6" s="57">
        <f>'Auswertung Teilsystem 12 22'!E6</f>
        <v>25</v>
      </c>
      <c r="F6" s="57">
        <f>'Auswertung Teilsystem 12 22'!F6</f>
        <v>26</v>
      </c>
      <c r="G6" s="57">
        <f>'Auswertung Teilsystem 12 22'!G6</f>
        <v>27</v>
      </c>
      <c r="H6" s="58">
        <f>'Auswertung Teilsystem 12 22'!H6</f>
        <v>28</v>
      </c>
      <c r="I6" s="70"/>
      <c r="J6" s="65" t="s">
        <v>53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0"/>
      <c r="BN6" s="70"/>
      <c r="BO6" s="70"/>
      <c r="BP6" s="70"/>
      <c r="BQ6" s="70"/>
      <c r="BR6" s="70"/>
      <c r="BS6" s="70"/>
    </row>
    <row r="7" spans="1:71" ht="12.75" customHeight="1" x14ac:dyDescent="0.25">
      <c r="A7" s="70"/>
      <c r="B7" s="56">
        <f>'Auswertung Teilsystem 12 22'!B7</f>
        <v>29</v>
      </c>
      <c r="C7" s="57">
        <f>'Auswertung Teilsystem 12 22'!C7</f>
        <v>30</v>
      </c>
      <c r="D7" s="57">
        <f>'Auswertung Teilsystem 12 22'!D7</f>
        <v>31</v>
      </c>
      <c r="E7" s="57">
        <f>'Auswertung Teilsystem 12 22'!E7</f>
        <v>32</v>
      </c>
      <c r="F7" s="57">
        <f>'Auswertung Teilsystem 12 22'!F7</f>
        <v>33</v>
      </c>
      <c r="G7" s="57">
        <f>'Auswertung Teilsystem 12 22'!G7</f>
        <v>34</v>
      </c>
      <c r="H7" s="58">
        <f>'Auswertung Teilsystem 12 22'!H7</f>
        <v>35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2"/>
      <c r="X7" s="72"/>
      <c r="Y7" s="72"/>
      <c r="Z7" s="70"/>
      <c r="AA7" s="70"/>
      <c r="AB7" s="70"/>
      <c r="AC7" s="70"/>
      <c r="AD7" s="70"/>
      <c r="AE7" s="70"/>
      <c r="AF7" s="70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0"/>
      <c r="BN7" s="70"/>
      <c r="BO7" s="70"/>
      <c r="BP7" s="70"/>
      <c r="BQ7" s="70"/>
      <c r="BR7" s="70"/>
      <c r="BS7" s="70"/>
    </row>
    <row r="8" spans="1:71" ht="12.75" customHeight="1" x14ac:dyDescent="0.25">
      <c r="A8" s="70"/>
      <c r="B8" s="56">
        <f>'Auswertung Teilsystem 12 22'!B8</f>
        <v>36</v>
      </c>
      <c r="C8" s="57">
        <f>'Auswertung Teilsystem 12 22'!C8</f>
        <v>37</v>
      </c>
      <c r="D8" s="57">
        <f>'Auswertung Teilsystem 12 22'!D8</f>
        <v>38</v>
      </c>
      <c r="E8" s="57">
        <f>'Auswertung Teilsystem 12 22'!E8</f>
        <v>39</v>
      </c>
      <c r="F8" s="57">
        <f>'Auswertung Teilsystem 12 22'!F8</f>
        <v>40</v>
      </c>
      <c r="G8" s="57">
        <f>'Auswertung Teilsystem 12 22'!G8</f>
        <v>41</v>
      </c>
      <c r="H8" s="58">
        <f>'Auswertung Teilsystem 12 22'!H8</f>
        <v>42</v>
      </c>
      <c r="I8" s="70"/>
      <c r="J8" s="152" t="s">
        <v>47</v>
      </c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0"/>
      <c r="BN8" s="70"/>
      <c r="BO8" s="70"/>
      <c r="BP8" s="70"/>
      <c r="BQ8" s="70"/>
      <c r="BR8" s="70"/>
      <c r="BS8" s="70"/>
    </row>
    <row r="9" spans="1:71" ht="12.75" customHeight="1" x14ac:dyDescent="0.2">
      <c r="A9" s="70"/>
      <c r="B9" s="59">
        <f>'Auswertung Teilsystem 12 22'!B9</f>
        <v>43</v>
      </c>
      <c r="C9" s="60">
        <f>'Auswertung Teilsystem 12 22'!C9</f>
        <v>44</v>
      </c>
      <c r="D9" s="60">
        <f>'Auswertung Teilsystem 12 22'!D9</f>
        <v>45</v>
      </c>
      <c r="E9" s="60">
        <f>'Auswertung Teilsystem 12 22'!E9</f>
        <v>46</v>
      </c>
      <c r="F9" s="60">
        <f>'Auswertung Teilsystem 12 22'!F9</f>
        <v>47</v>
      </c>
      <c r="G9" s="60">
        <f>'Auswertung Teilsystem 12 22'!G9</f>
        <v>48</v>
      </c>
      <c r="H9" s="61">
        <f>'Auswertung Teilsystem 12 22'!H9</f>
        <v>49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0"/>
      <c r="BN9" s="70"/>
      <c r="BO9" s="70"/>
      <c r="BP9" s="70"/>
      <c r="BQ9" s="70"/>
      <c r="BR9" s="70"/>
      <c r="BS9" s="70"/>
    </row>
    <row r="10" spans="1:71" ht="18.75" customHeight="1" x14ac:dyDescent="0.2">
      <c r="A10" s="70"/>
      <c r="B10" s="192" t="str">
        <f>'Auswertung Teilsystem 12 22'!B10:H10</f>
        <v/>
      </c>
      <c r="C10" s="192"/>
      <c r="D10" s="192"/>
      <c r="E10" s="192"/>
      <c r="F10" s="192"/>
      <c r="G10" s="192"/>
      <c r="H10" s="192"/>
      <c r="I10" s="65"/>
      <c r="J10" s="73" t="s">
        <v>2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0"/>
      <c r="BN10" s="70"/>
      <c r="BO10" s="70"/>
      <c r="BP10" s="70"/>
      <c r="BQ10" s="70"/>
      <c r="BR10" s="70"/>
      <c r="BS10" s="70"/>
    </row>
    <row r="11" spans="1:71" s="3" customFormat="1" ht="20.25" customHeight="1" x14ac:dyDescent="0.25">
      <c r="A11" s="74"/>
      <c r="B11" s="74"/>
      <c r="C11" s="75"/>
      <c r="D11" s="75"/>
      <c r="E11" s="75"/>
      <c r="F11" s="75"/>
      <c r="G11" s="75"/>
      <c r="H11" s="76"/>
      <c r="I11" s="77"/>
      <c r="J11" s="78">
        <f>'Auswertung Teilsystem 12 22'!P14</f>
        <v>0</v>
      </c>
      <c r="K11" s="78">
        <f>'Auswertung Teilsystem 12 22'!Q14</f>
        <v>0</v>
      </c>
      <c r="L11" s="78">
        <f>'Auswertung Teilsystem 12 22'!R14</f>
        <v>0</v>
      </c>
      <c r="M11" s="78">
        <f>'Auswertung Teilsystem 12 22'!S14</f>
        <v>0</v>
      </c>
      <c r="N11" s="78">
        <f>'Auswertung Teilsystem 12 22'!T14</f>
        <v>0</v>
      </c>
      <c r="O11" s="78">
        <f>'Auswertung Teilsystem 12 22'!U14</f>
        <v>0</v>
      </c>
      <c r="P11" s="77"/>
      <c r="Q11" s="77"/>
      <c r="R11" s="79" t="s">
        <v>3</v>
      </c>
      <c r="S11" s="78">
        <f>'Auswertung Teilsystem 12 22'!W14</f>
        <v>0</v>
      </c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9"/>
      <c r="AF11" s="75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74"/>
      <c r="BN11" s="74"/>
      <c r="BO11" s="74"/>
      <c r="BP11" s="74"/>
      <c r="BQ11" s="74"/>
      <c r="BR11" s="74"/>
      <c r="BS11" s="74"/>
    </row>
    <row r="12" spans="1:71" x14ac:dyDescent="0.2">
      <c r="A12" s="70"/>
      <c r="B12" s="70"/>
      <c r="C12" s="65"/>
      <c r="D12" s="65"/>
      <c r="E12" s="65"/>
      <c r="F12" s="65"/>
      <c r="G12" s="65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65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0"/>
      <c r="BN12" s="70"/>
      <c r="BO12" s="70"/>
      <c r="BP12" s="70"/>
      <c r="BQ12" s="70"/>
      <c r="BR12" s="70"/>
      <c r="BS12" s="70"/>
    </row>
    <row r="13" spans="1:71" ht="15" customHeight="1" x14ac:dyDescent="0.25">
      <c r="A13" s="70"/>
      <c r="B13" s="180" t="s">
        <v>60</v>
      </c>
      <c r="C13" s="181"/>
      <c r="D13" s="181"/>
      <c r="E13" s="181"/>
      <c r="F13" s="181"/>
      <c r="G13" s="182"/>
      <c r="H13" s="82">
        <f>'Auswertung Teilsystem 12 22'!W11</f>
        <v>0</v>
      </c>
      <c r="I13" s="81"/>
      <c r="J13" s="176" t="s">
        <v>1</v>
      </c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8"/>
      <c r="AF13" s="65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0"/>
      <c r="BN13" s="70"/>
      <c r="BO13" s="70"/>
      <c r="BP13" s="70"/>
      <c r="BQ13" s="70"/>
      <c r="BR13" s="70"/>
      <c r="BS13" s="70"/>
    </row>
    <row r="14" spans="1:71" x14ac:dyDescent="0.2">
      <c r="A14" s="70"/>
      <c r="B14" s="70"/>
      <c r="C14" s="83"/>
      <c r="D14" s="84"/>
      <c r="E14" s="84"/>
      <c r="F14" s="84"/>
      <c r="G14" s="84"/>
      <c r="H14" s="85"/>
      <c r="I14" s="76"/>
      <c r="J14" s="86">
        <v>1</v>
      </c>
      <c r="K14" s="86">
        <v>2</v>
      </c>
      <c r="L14" s="86">
        <v>3</v>
      </c>
      <c r="M14" s="86">
        <v>4</v>
      </c>
      <c r="N14" s="86">
        <v>5</v>
      </c>
      <c r="O14" s="86">
        <v>6</v>
      </c>
      <c r="P14" s="86">
        <v>7</v>
      </c>
      <c r="Q14" s="86">
        <v>8</v>
      </c>
      <c r="R14" s="86">
        <v>9</v>
      </c>
      <c r="S14" s="86">
        <v>10</v>
      </c>
      <c r="T14" s="86">
        <v>11</v>
      </c>
      <c r="U14" s="86">
        <v>12</v>
      </c>
      <c r="V14" s="86">
        <v>13</v>
      </c>
      <c r="W14" s="86">
        <v>14</v>
      </c>
      <c r="X14" s="86">
        <v>15</v>
      </c>
      <c r="Y14" s="86">
        <v>16</v>
      </c>
      <c r="Z14" s="86">
        <v>17</v>
      </c>
      <c r="AA14" s="86">
        <v>18</v>
      </c>
      <c r="AB14" s="86">
        <v>19</v>
      </c>
      <c r="AC14" s="86">
        <v>20</v>
      </c>
      <c r="AD14" s="86">
        <v>21</v>
      </c>
      <c r="AE14" s="86">
        <v>22</v>
      </c>
      <c r="AF14" s="65"/>
      <c r="AG14" s="71"/>
      <c r="AH14" s="71"/>
      <c r="AI14" s="71"/>
      <c r="AJ14" s="87">
        <f>J14</f>
        <v>1</v>
      </c>
      <c r="AK14" s="87">
        <f t="shared" ref="AK14:AW14" si="0">K14</f>
        <v>2</v>
      </c>
      <c r="AL14" s="87">
        <f t="shared" si="0"/>
        <v>3</v>
      </c>
      <c r="AM14" s="87">
        <f t="shared" si="0"/>
        <v>4</v>
      </c>
      <c r="AN14" s="87">
        <f t="shared" si="0"/>
        <v>5</v>
      </c>
      <c r="AO14" s="87">
        <f t="shared" si="0"/>
        <v>6</v>
      </c>
      <c r="AP14" s="87">
        <f t="shared" si="0"/>
        <v>7</v>
      </c>
      <c r="AQ14" s="87">
        <f t="shared" si="0"/>
        <v>8</v>
      </c>
      <c r="AR14" s="87">
        <f t="shared" si="0"/>
        <v>9</v>
      </c>
      <c r="AS14" s="87">
        <f t="shared" si="0"/>
        <v>10</v>
      </c>
      <c r="AT14" s="87">
        <f t="shared" si="0"/>
        <v>11</v>
      </c>
      <c r="AU14" s="87">
        <f t="shared" si="0"/>
        <v>12</v>
      </c>
      <c r="AV14" s="87">
        <f t="shared" si="0"/>
        <v>13</v>
      </c>
      <c r="AW14" s="87">
        <f t="shared" si="0"/>
        <v>14</v>
      </c>
      <c r="AX14" s="87">
        <f t="shared" ref="AX14:BE14" si="1">X14</f>
        <v>15</v>
      </c>
      <c r="AY14" s="87">
        <f t="shared" si="1"/>
        <v>16</v>
      </c>
      <c r="AZ14" s="87">
        <f t="shared" si="1"/>
        <v>17</v>
      </c>
      <c r="BA14" s="87">
        <f t="shared" si="1"/>
        <v>18</v>
      </c>
      <c r="BB14" s="87">
        <f t="shared" si="1"/>
        <v>19</v>
      </c>
      <c r="BC14" s="87">
        <f t="shared" si="1"/>
        <v>20</v>
      </c>
      <c r="BD14" s="87">
        <f t="shared" si="1"/>
        <v>21</v>
      </c>
      <c r="BE14" s="87">
        <f t="shared" si="1"/>
        <v>22</v>
      </c>
      <c r="BF14" s="71"/>
      <c r="BG14" s="71"/>
      <c r="BH14" s="71"/>
      <c r="BI14" s="71"/>
      <c r="BJ14" s="71"/>
      <c r="BK14" s="71"/>
      <c r="BL14" s="71"/>
      <c r="BM14" s="70"/>
      <c r="BN14" s="70"/>
      <c r="BO14" s="70"/>
      <c r="BP14" s="70"/>
      <c r="BQ14" s="70"/>
      <c r="BR14" s="70"/>
      <c r="BS14" s="70"/>
    </row>
    <row r="15" spans="1:71" ht="14.25" customHeight="1" x14ac:dyDescent="0.2">
      <c r="A15" s="70"/>
      <c r="B15" s="183" t="s">
        <v>42</v>
      </c>
      <c r="C15" s="184"/>
      <c r="D15" s="184"/>
      <c r="E15" s="184"/>
      <c r="F15" s="184"/>
      <c r="G15" s="185"/>
      <c r="H15" s="82">
        <f>'Auswertung Teilsystem 12 22'!J11</f>
        <v>0</v>
      </c>
      <c r="I15" s="88"/>
      <c r="J15" s="89">
        <f t="shared" ref="J15:T15" si="2">$H15</f>
        <v>0</v>
      </c>
      <c r="K15" s="90">
        <f t="shared" si="2"/>
        <v>0</v>
      </c>
      <c r="L15" s="89">
        <f t="shared" si="2"/>
        <v>0</v>
      </c>
      <c r="M15" s="90">
        <f t="shared" si="2"/>
        <v>0</v>
      </c>
      <c r="N15" s="89">
        <f t="shared" si="2"/>
        <v>0</v>
      </c>
      <c r="O15" s="90">
        <f t="shared" si="2"/>
        <v>0</v>
      </c>
      <c r="P15" s="89">
        <f t="shared" si="2"/>
        <v>0</v>
      </c>
      <c r="Q15" s="90">
        <f t="shared" si="2"/>
        <v>0</v>
      </c>
      <c r="R15" s="89">
        <f t="shared" si="2"/>
        <v>0</v>
      </c>
      <c r="S15" s="90">
        <f t="shared" si="2"/>
        <v>0</v>
      </c>
      <c r="T15" s="89">
        <f t="shared" si="2"/>
        <v>0</v>
      </c>
      <c r="U15" s="90"/>
      <c r="V15" s="89"/>
      <c r="W15" s="90"/>
      <c r="X15" s="89"/>
      <c r="Y15" s="90"/>
      <c r="Z15" s="89"/>
      <c r="AA15" s="90"/>
      <c r="AB15" s="89"/>
      <c r="AC15" s="90"/>
      <c r="AD15" s="89"/>
      <c r="AE15" s="90"/>
      <c r="AF15" s="65"/>
      <c r="AG15" s="71">
        <f>J11</f>
        <v>0</v>
      </c>
      <c r="AH15" s="71">
        <f>H15</f>
        <v>0</v>
      </c>
      <c r="AI15" s="91">
        <f>IF(ISNA(VLOOKUP(AH15,AG$15:AH$26,1,0)),"",VLOOKUP(AH15,AG$15:AH$26,1,0))</f>
        <v>0</v>
      </c>
      <c r="AJ15" s="71">
        <f>IF(J15="","",J15)</f>
        <v>0</v>
      </c>
      <c r="AK15" s="71">
        <f t="shared" ref="AK15:BE26" si="3">IF(K15="","",K15)</f>
        <v>0</v>
      </c>
      <c r="AL15" s="71">
        <f t="shared" si="3"/>
        <v>0</v>
      </c>
      <c r="AM15" s="71">
        <f t="shared" si="3"/>
        <v>0</v>
      </c>
      <c r="AN15" s="71">
        <f t="shared" si="3"/>
        <v>0</v>
      </c>
      <c r="AO15" s="71">
        <f t="shared" si="3"/>
        <v>0</v>
      </c>
      <c r="AP15" s="71">
        <f t="shared" si="3"/>
        <v>0</v>
      </c>
      <c r="AQ15" s="71">
        <f t="shared" si="3"/>
        <v>0</v>
      </c>
      <c r="AR15" s="71">
        <f t="shared" si="3"/>
        <v>0</v>
      </c>
      <c r="AS15" s="71">
        <f t="shared" si="3"/>
        <v>0</v>
      </c>
      <c r="AT15" s="71">
        <f t="shared" si="3"/>
        <v>0</v>
      </c>
      <c r="AU15" s="71" t="str">
        <f t="shared" si="3"/>
        <v/>
      </c>
      <c r="AV15" s="71" t="str">
        <f t="shared" si="3"/>
        <v/>
      </c>
      <c r="AW15" s="71" t="str">
        <f t="shared" si="3"/>
        <v/>
      </c>
      <c r="AX15" s="71" t="str">
        <f t="shared" si="3"/>
        <v/>
      </c>
      <c r="AY15" s="71" t="str">
        <f t="shared" si="3"/>
        <v/>
      </c>
      <c r="AZ15" s="71" t="str">
        <f t="shared" si="3"/>
        <v/>
      </c>
      <c r="BA15" s="71" t="str">
        <f t="shared" si="3"/>
        <v/>
      </c>
      <c r="BB15" s="71" t="str">
        <f t="shared" si="3"/>
        <v/>
      </c>
      <c r="BC15" s="71" t="str">
        <f t="shared" si="3"/>
        <v/>
      </c>
      <c r="BD15" s="71" t="str">
        <f t="shared" si="3"/>
        <v/>
      </c>
      <c r="BE15" s="71" t="str">
        <f t="shared" si="3"/>
        <v/>
      </c>
      <c r="BF15" s="71"/>
      <c r="BG15" s="71"/>
      <c r="BH15" s="71"/>
      <c r="BI15" s="71"/>
      <c r="BJ15" s="71"/>
      <c r="BK15" s="71"/>
      <c r="BL15" s="71"/>
      <c r="BM15" s="70"/>
      <c r="BN15" s="70"/>
      <c r="BO15" s="70"/>
      <c r="BP15" s="70"/>
      <c r="BQ15" s="70"/>
      <c r="BR15" s="70"/>
      <c r="BS15" s="70"/>
    </row>
    <row r="16" spans="1:71" ht="14.25" customHeight="1" x14ac:dyDescent="0.2">
      <c r="A16" s="70"/>
      <c r="B16" s="186"/>
      <c r="C16" s="187"/>
      <c r="D16" s="187"/>
      <c r="E16" s="187"/>
      <c r="F16" s="187"/>
      <c r="G16" s="188"/>
      <c r="H16" s="82">
        <f>'Auswertung Teilsystem 12 22'!K11</f>
        <v>0</v>
      </c>
      <c r="I16" s="88"/>
      <c r="J16" s="92">
        <f>$H16</f>
        <v>0</v>
      </c>
      <c r="K16" s="93">
        <f>$H16</f>
        <v>0</v>
      </c>
      <c r="L16" s="92">
        <f>$H16</f>
        <v>0</v>
      </c>
      <c r="M16" s="93">
        <f>$H16</f>
        <v>0</v>
      </c>
      <c r="N16" s="92">
        <f>$H16</f>
        <v>0</v>
      </c>
      <c r="O16" s="93"/>
      <c r="P16" s="92"/>
      <c r="Q16" s="93"/>
      <c r="R16" s="92"/>
      <c r="S16" s="93"/>
      <c r="T16" s="92"/>
      <c r="U16" s="93">
        <f t="shared" ref="U16:Z16" si="4">$H16</f>
        <v>0</v>
      </c>
      <c r="V16" s="92">
        <f t="shared" si="4"/>
        <v>0</v>
      </c>
      <c r="W16" s="93">
        <f t="shared" si="4"/>
        <v>0</v>
      </c>
      <c r="X16" s="92">
        <f t="shared" si="4"/>
        <v>0</v>
      </c>
      <c r="Y16" s="93">
        <f t="shared" si="4"/>
        <v>0</v>
      </c>
      <c r="Z16" s="92">
        <f t="shared" si="4"/>
        <v>0</v>
      </c>
      <c r="AA16" s="93"/>
      <c r="AB16" s="92"/>
      <c r="AC16" s="93"/>
      <c r="AD16" s="92"/>
      <c r="AE16" s="93"/>
      <c r="AF16" s="65"/>
      <c r="AG16" s="71">
        <f>K11</f>
        <v>0</v>
      </c>
      <c r="AH16" s="71">
        <f t="shared" ref="AH16:AH26" si="5">H16</f>
        <v>0</v>
      </c>
      <c r="AI16" s="91">
        <f t="shared" ref="AI16:AI27" si="6">IF(ISNA(VLOOKUP(AH16,AG$15:AH$26,1,0)),"",VLOOKUP(AH16,AG$15:AH$26,1,0))</f>
        <v>0</v>
      </c>
      <c r="AJ16" s="71">
        <f t="shared" ref="AJ16:AJ26" si="7">IF(J16="","",J16)</f>
        <v>0</v>
      </c>
      <c r="AK16" s="71">
        <f t="shared" si="3"/>
        <v>0</v>
      </c>
      <c r="AL16" s="71">
        <f t="shared" si="3"/>
        <v>0</v>
      </c>
      <c r="AM16" s="71">
        <f t="shared" si="3"/>
        <v>0</v>
      </c>
      <c r="AN16" s="71">
        <f t="shared" si="3"/>
        <v>0</v>
      </c>
      <c r="AO16" s="71" t="str">
        <f t="shared" si="3"/>
        <v/>
      </c>
      <c r="AP16" s="71" t="str">
        <f t="shared" si="3"/>
        <v/>
      </c>
      <c r="AQ16" s="71" t="str">
        <f t="shared" si="3"/>
        <v/>
      </c>
      <c r="AR16" s="71" t="str">
        <f t="shared" si="3"/>
        <v/>
      </c>
      <c r="AS16" s="71" t="str">
        <f t="shared" si="3"/>
        <v/>
      </c>
      <c r="AT16" s="71" t="str">
        <f t="shared" si="3"/>
        <v/>
      </c>
      <c r="AU16" s="71">
        <f t="shared" si="3"/>
        <v>0</v>
      </c>
      <c r="AV16" s="71">
        <f t="shared" si="3"/>
        <v>0</v>
      </c>
      <c r="AW16" s="71">
        <f t="shared" si="3"/>
        <v>0</v>
      </c>
      <c r="AX16" s="71">
        <f t="shared" si="3"/>
        <v>0</v>
      </c>
      <c r="AY16" s="71">
        <f t="shared" si="3"/>
        <v>0</v>
      </c>
      <c r="AZ16" s="71">
        <f t="shared" si="3"/>
        <v>0</v>
      </c>
      <c r="BA16" s="71" t="str">
        <f t="shared" si="3"/>
        <v/>
      </c>
      <c r="BB16" s="71" t="str">
        <f t="shared" si="3"/>
        <v/>
      </c>
      <c r="BC16" s="71" t="str">
        <f t="shared" si="3"/>
        <v/>
      </c>
      <c r="BD16" s="71" t="str">
        <f t="shared" si="3"/>
        <v/>
      </c>
      <c r="BE16" s="71" t="str">
        <f t="shared" si="3"/>
        <v/>
      </c>
      <c r="BF16" s="71"/>
      <c r="BG16" s="71"/>
      <c r="BH16" s="71"/>
      <c r="BI16" s="71"/>
      <c r="BJ16" s="71"/>
      <c r="BK16" s="71"/>
      <c r="BL16" s="71"/>
      <c r="BM16" s="70"/>
      <c r="BN16" s="70"/>
      <c r="BO16" s="70"/>
      <c r="BP16" s="70"/>
      <c r="BQ16" s="70"/>
      <c r="BR16" s="70"/>
      <c r="BS16" s="70"/>
    </row>
    <row r="17" spans="1:71" ht="14.25" customHeight="1" x14ac:dyDescent="0.2">
      <c r="A17" s="70"/>
      <c r="B17" s="186"/>
      <c r="C17" s="187"/>
      <c r="D17" s="187"/>
      <c r="E17" s="187"/>
      <c r="F17" s="187"/>
      <c r="G17" s="188"/>
      <c r="H17" s="82">
        <f>'Auswertung Teilsystem 12 22'!L11</f>
        <v>0</v>
      </c>
      <c r="I17" s="88"/>
      <c r="J17" s="92">
        <f>$H17</f>
        <v>0</v>
      </c>
      <c r="K17" s="93">
        <f>$H17</f>
        <v>0</v>
      </c>
      <c r="L17" s="92"/>
      <c r="M17" s="93"/>
      <c r="N17" s="92"/>
      <c r="O17" s="93">
        <f>$H17</f>
        <v>0</v>
      </c>
      <c r="P17" s="92">
        <f>$H17</f>
        <v>0</v>
      </c>
      <c r="Q17" s="93">
        <f>$H17</f>
        <v>0</v>
      </c>
      <c r="R17" s="92"/>
      <c r="S17" s="93"/>
      <c r="T17" s="92"/>
      <c r="U17" s="93">
        <f>$H17</f>
        <v>0</v>
      </c>
      <c r="V17" s="92">
        <f>$H17</f>
        <v>0</v>
      </c>
      <c r="W17" s="93">
        <f>$H17</f>
        <v>0</v>
      </c>
      <c r="X17" s="92"/>
      <c r="Y17" s="93"/>
      <c r="Z17" s="92"/>
      <c r="AA17" s="93">
        <f>$H17</f>
        <v>0</v>
      </c>
      <c r="AB17" s="92">
        <f>$H17</f>
        <v>0</v>
      </c>
      <c r="AC17" s="93">
        <f>$H17</f>
        <v>0</v>
      </c>
      <c r="AD17" s="92"/>
      <c r="AE17" s="93"/>
      <c r="AF17" s="65"/>
      <c r="AG17" s="71">
        <f>L11</f>
        <v>0</v>
      </c>
      <c r="AH17" s="71">
        <f t="shared" si="5"/>
        <v>0</v>
      </c>
      <c r="AI17" s="91">
        <f t="shared" si="6"/>
        <v>0</v>
      </c>
      <c r="AJ17" s="71">
        <f t="shared" si="7"/>
        <v>0</v>
      </c>
      <c r="AK17" s="71">
        <f t="shared" si="3"/>
        <v>0</v>
      </c>
      <c r="AL17" s="71" t="str">
        <f t="shared" si="3"/>
        <v/>
      </c>
      <c r="AM17" s="71" t="str">
        <f t="shared" si="3"/>
        <v/>
      </c>
      <c r="AN17" s="71" t="str">
        <f t="shared" si="3"/>
        <v/>
      </c>
      <c r="AO17" s="71">
        <f t="shared" si="3"/>
        <v>0</v>
      </c>
      <c r="AP17" s="71">
        <f t="shared" si="3"/>
        <v>0</v>
      </c>
      <c r="AQ17" s="71">
        <f t="shared" si="3"/>
        <v>0</v>
      </c>
      <c r="AR17" s="71" t="str">
        <f t="shared" si="3"/>
        <v/>
      </c>
      <c r="AS17" s="71" t="str">
        <f t="shared" si="3"/>
        <v/>
      </c>
      <c r="AT17" s="71" t="str">
        <f t="shared" si="3"/>
        <v/>
      </c>
      <c r="AU17" s="71">
        <f t="shared" si="3"/>
        <v>0</v>
      </c>
      <c r="AV17" s="71">
        <f t="shared" si="3"/>
        <v>0</v>
      </c>
      <c r="AW17" s="71">
        <f t="shared" si="3"/>
        <v>0</v>
      </c>
      <c r="AX17" s="71" t="str">
        <f t="shared" si="3"/>
        <v/>
      </c>
      <c r="AY17" s="71" t="str">
        <f t="shared" si="3"/>
        <v/>
      </c>
      <c r="AZ17" s="71" t="str">
        <f t="shared" si="3"/>
        <v/>
      </c>
      <c r="BA17" s="71">
        <f t="shared" si="3"/>
        <v>0</v>
      </c>
      <c r="BB17" s="71">
        <f t="shared" si="3"/>
        <v>0</v>
      </c>
      <c r="BC17" s="71">
        <f t="shared" si="3"/>
        <v>0</v>
      </c>
      <c r="BD17" s="71" t="str">
        <f t="shared" si="3"/>
        <v/>
      </c>
      <c r="BE17" s="71" t="str">
        <f t="shared" si="3"/>
        <v/>
      </c>
      <c r="BF17" s="71"/>
      <c r="BG17" s="71"/>
      <c r="BH17" s="71"/>
      <c r="BI17" s="71"/>
      <c r="BJ17" s="71"/>
      <c r="BK17" s="71"/>
      <c r="BL17" s="71"/>
      <c r="BM17" s="70"/>
      <c r="BN17" s="70"/>
      <c r="BO17" s="70"/>
      <c r="BP17" s="70"/>
      <c r="BQ17" s="70"/>
      <c r="BR17" s="70"/>
      <c r="BS17" s="70"/>
    </row>
    <row r="18" spans="1:71" ht="14.25" customHeight="1" x14ac:dyDescent="0.2">
      <c r="A18" s="70"/>
      <c r="B18" s="186"/>
      <c r="C18" s="187"/>
      <c r="D18" s="187"/>
      <c r="E18" s="187"/>
      <c r="F18" s="187"/>
      <c r="G18" s="188"/>
      <c r="H18" s="82">
        <f>'Auswertung Teilsystem 12 22'!M11</f>
        <v>0</v>
      </c>
      <c r="I18" s="88"/>
      <c r="J18" s="92">
        <f>$H18</f>
        <v>0</v>
      </c>
      <c r="K18" s="93"/>
      <c r="L18" s="92">
        <f>$H18</f>
        <v>0</v>
      </c>
      <c r="M18" s="93"/>
      <c r="N18" s="92"/>
      <c r="O18" s="93">
        <f>$H18</f>
        <v>0</v>
      </c>
      <c r="P18" s="92"/>
      <c r="Q18" s="93"/>
      <c r="R18" s="92">
        <f>$H18</f>
        <v>0</v>
      </c>
      <c r="S18" s="93">
        <f>$H18</f>
        <v>0</v>
      </c>
      <c r="T18" s="92"/>
      <c r="U18" s="93">
        <f>$H18</f>
        <v>0</v>
      </c>
      <c r="V18" s="92"/>
      <c r="W18" s="93"/>
      <c r="X18" s="92">
        <f>$H18</f>
        <v>0</v>
      </c>
      <c r="Y18" s="93">
        <f>$H18</f>
        <v>0</v>
      </c>
      <c r="Z18" s="92"/>
      <c r="AA18" s="93">
        <f>$H18</f>
        <v>0</v>
      </c>
      <c r="AB18" s="92">
        <f>$H18</f>
        <v>0</v>
      </c>
      <c r="AC18" s="93"/>
      <c r="AD18" s="92">
        <f>$H18</f>
        <v>0</v>
      </c>
      <c r="AE18" s="93"/>
      <c r="AF18" s="65"/>
      <c r="AG18" s="71">
        <f>M11</f>
        <v>0</v>
      </c>
      <c r="AH18" s="71">
        <f t="shared" si="5"/>
        <v>0</v>
      </c>
      <c r="AI18" s="91">
        <f t="shared" si="6"/>
        <v>0</v>
      </c>
      <c r="AJ18" s="71">
        <f t="shared" si="7"/>
        <v>0</v>
      </c>
      <c r="AK18" s="71" t="str">
        <f t="shared" si="3"/>
        <v/>
      </c>
      <c r="AL18" s="71">
        <f t="shared" si="3"/>
        <v>0</v>
      </c>
      <c r="AM18" s="71" t="str">
        <f t="shared" si="3"/>
        <v/>
      </c>
      <c r="AN18" s="71" t="str">
        <f t="shared" si="3"/>
        <v/>
      </c>
      <c r="AO18" s="71">
        <f t="shared" si="3"/>
        <v>0</v>
      </c>
      <c r="AP18" s="71" t="str">
        <f t="shared" si="3"/>
        <v/>
      </c>
      <c r="AQ18" s="71" t="str">
        <f t="shared" si="3"/>
        <v/>
      </c>
      <c r="AR18" s="71">
        <f t="shared" si="3"/>
        <v>0</v>
      </c>
      <c r="AS18" s="71">
        <f t="shared" si="3"/>
        <v>0</v>
      </c>
      <c r="AT18" s="71" t="str">
        <f t="shared" si="3"/>
        <v/>
      </c>
      <c r="AU18" s="71">
        <f t="shared" si="3"/>
        <v>0</v>
      </c>
      <c r="AV18" s="71" t="str">
        <f t="shared" si="3"/>
        <v/>
      </c>
      <c r="AW18" s="71" t="str">
        <f t="shared" si="3"/>
        <v/>
      </c>
      <c r="AX18" s="71">
        <f t="shared" si="3"/>
        <v>0</v>
      </c>
      <c r="AY18" s="71">
        <f t="shared" si="3"/>
        <v>0</v>
      </c>
      <c r="AZ18" s="71" t="str">
        <f t="shared" si="3"/>
        <v/>
      </c>
      <c r="BA18" s="71">
        <f t="shared" si="3"/>
        <v>0</v>
      </c>
      <c r="BB18" s="71">
        <f t="shared" si="3"/>
        <v>0</v>
      </c>
      <c r="BC18" s="71" t="str">
        <f t="shared" si="3"/>
        <v/>
      </c>
      <c r="BD18" s="71">
        <f t="shared" si="3"/>
        <v>0</v>
      </c>
      <c r="BE18" s="71" t="str">
        <f t="shared" si="3"/>
        <v/>
      </c>
      <c r="BF18" s="71"/>
      <c r="BG18" s="71"/>
      <c r="BH18" s="71"/>
      <c r="BI18" s="71"/>
      <c r="BJ18" s="71"/>
      <c r="BK18" s="71"/>
      <c r="BL18" s="71"/>
      <c r="BM18" s="70"/>
      <c r="BN18" s="70"/>
      <c r="BO18" s="70"/>
      <c r="BP18" s="70"/>
      <c r="BQ18" s="70"/>
      <c r="BR18" s="70"/>
      <c r="BS18" s="70"/>
    </row>
    <row r="19" spans="1:71" ht="14.25" customHeight="1" x14ac:dyDescent="0.2">
      <c r="A19" s="70"/>
      <c r="B19" s="186"/>
      <c r="C19" s="187"/>
      <c r="D19" s="187"/>
      <c r="E19" s="187"/>
      <c r="F19" s="187"/>
      <c r="G19" s="188"/>
      <c r="H19" s="82">
        <f>'Auswertung Teilsystem 12 22'!N11</f>
        <v>0</v>
      </c>
      <c r="I19" s="88"/>
      <c r="J19" s="92">
        <f>$H19</f>
        <v>0</v>
      </c>
      <c r="K19" s="93"/>
      <c r="L19" s="92"/>
      <c r="M19" s="93">
        <f>$H19</f>
        <v>0</v>
      </c>
      <c r="N19" s="92"/>
      <c r="O19" s="93"/>
      <c r="P19" s="92">
        <f>$H19</f>
        <v>0</v>
      </c>
      <c r="Q19" s="93"/>
      <c r="R19" s="92">
        <f>$H19</f>
        <v>0</v>
      </c>
      <c r="S19" s="93"/>
      <c r="T19" s="92">
        <f>$H19</f>
        <v>0</v>
      </c>
      <c r="U19" s="93"/>
      <c r="V19" s="92">
        <f>$H19</f>
        <v>0</v>
      </c>
      <c r="W19" s="93"/>
      <c r="X19" s="92">
        <f>$H19</f>
        <v>0</v>
      </c>
      <c r="Y19" s="93"/>
      <c r="Z19" s="92">
        <f>$H19</f>
        <v>0</v>
      </c>
      <c r="AA19" s="93">
        <f>$H19</f>
        <v>0</v>
      </c>
      <c r="AB19" s="92"/>
      <c r="AC19" s="93">
        <f>$H19</f>
        <v>0</v>
      </c>
      <c r="AD19" s="92">
        <f>$H19</f>
        <v>0</v>
      </c>
      <c r="AE19" s="93"/>
      <c r="AF19" s="65"/>
      <c r="AG19" s="71">
        <f>N11</f>
        <v>0</v>
      </c>
      <c r="AH19" s="71">
        <f t="shared" si="5"/>
        <v>0</v>
      </c>
      <c r="AI19" s="91">
        <f t="shared" si="6"/>
        <v>0</v>
      </c>
      <c r="AJ19" s="71">
        <f t="shared" si="7"/>
        <v>0</v>
      </c>
      <c r="AK19" s="71" t="str">
        <f t="shared" si="3"/>
        <v/>
      </c>
      <c r="AL19" s="71" t="str">
        <f t="shared" si="3"/>
        <v/>
      </c>
      <c r="AM19" s="71">
        <f t="shared" si="3"/>
        <v>0</v>
      </c>
      <c r="AN19" s="71" t="str">
        <f t="shared" si="3"/>
        <v/>
      </c>
      <c r="AO19" s="71" t="str">
        <f t="shared" si="3"/>
        <v/>
      </c>
      <c r="AP19" s="71">
        <f t="shared" si="3"/>
        <v>0</v>
      </c>
      <c r="AQ19" s="71" t="str">
        <f t="shared" si="3"/>
        <v/>
      </c>
      <c r="AR19" s="71">
        <f t="shared" si="3"/>
        <v>0</v>
      </c>
      <c r="AS19" s="71" t="str">
        <f t="shared" si="3"/>
        <v/>
      </c>
      <c r="AT19" s="71">
        <f t="shared" si="3"/>
        <v>0</v>
      </c>
      <c r="AU19" s="71" t="str">
        <f t="shared" si="3"/>
        <v/>
      </c>
      <c r="AV19" s="71">
        <f t="shared" si="3"/>
        <v>0</v>
      </c>
      <c r="AW19" s="71" t="str">
        <f t="shared" si="3"/>
        <v/>
      </c>
      <c r="AX19" s="71">
        <f t="shared" si="3"/>
        <v>0</v>
      </c>
      <c r="AY19" s="71" t="str">
        <f t="shared" si="3"/>
        <v/>
      </c>
      <c r="AZ19" s="71">
        <f t="shared" si="3"/>
        <v>0</v>
      </c>
      <c r="BA19" s="71">
        <f t="shared" si="3"/>
        <v>0</v>
      </c>
      <c r="BB19" s="71" t="str">
        <f t="shared" si="3"/>
        <v/>
      </c>
      <c r="BC19" s="71">
        <f t="shared" si="3"/>
        <v>0</v>
      </c>
      <c r="BD19" s="71">
        <f t="shared" si="3"/>
        <v>0</v>
      </c>
      <c r="BE19" s="71" t="str">
        <f t="shared" si="3"/>
        <v/>
      </c>
      <c r="BF19" s="71"/>
      <c r="BG19" s="71"/>
      <c r="BH19" s="71"/>
      <c r="BI19" s="71"/>
      <c r="BJ19" s="71"/>
      <c r="BK19" s="71"/>
      <c r="BL19" s="71"/>
      <c r="BM19" s="70"/>
      <c r="BN19" s="70"/>
      <c r="BO19" s="70"/>
      <c r="BP19" s="70"/>
      <c r="BQ19" s="70"/>
      <c r="BR19" s="70"/>
      <c r="BS19" s="70"/>
    </row>
    <row r="20" spans="1:71" ht="14.25" customHeight="1" x14ac:dyDescent="0.2">
      <c r="A20" s="70"/>
      <c r="B20" s="186"/>
      <c r="C20" s="187"/>
      <c r="D20" s="187"/>
      <c r="E20" s="187"/>
      <c r="F20" s="187"/>
      <c r="G20" s="188"/>
      <c r="H20" s="82">
        <f>'Auswertung Teilsystem 12 22'!O11</f>
        <v>0</v>
      </c>
      <c r="I20" s="88"/>
      <c r="J20" s="92">
        <f>$H20</f>
        <v>0</v>
      </c>
      <c r="K20" s="93"/>
      <c r="L20" s="92"/>
      <c r="M20" s="93"/>
      <c r="N20" s="92">
        <f>$H20</f>
        <v>0</v>
      </c>
      <c r="O20" s="93"/>
      <c r="P20" s="92"/>
      <c r="Q20" s="93">
        <f>$H20</f>
        <v>0</v>
      </c>
      <c r="R20" s="92"/>
      <c r="S20" s="93">
        <f>$H20</f>
        <v>0</v>
      </c>
      <c r="T20" s="92">
        <f>$H20</f>
        <v>0</v>
      </c>
      <c r="U20" s="93"/>
      <c r="V20" s="92"/>
      <c r="W20" s="93">
        <f>$H20</f>
        <v>0</v>
      </c>
      <c r="X20" s="92"/>
      <c r="Y20" s="93">
        <f>$H20</f>
        <v>0</v>
      </c>
      <c r="Z20" s="92">
        <f>$H20</f>
        <v>0</v>
      </c>
      <c r="AA20" s="93"/>
      <c r="AB20" s="92">
        <f>$H20</f>
        <v>0</v>
      </c>
      <c r="AC20" s="93">
        <f>$H20</f>
        <v>0</v>
      </c>
      <c r="AD20" s="92">
        <f>$H20</f>
        <v>0</v>
      </c>
      <c r="AE20" s="93"/>
      <c r="AF20" s="65"/>
      <c r="AG20" s="71">
        <f>O11</f>
        <v>0</v>
      </c>
      <c r="AH20" s="71">
        <f t="shared" si="5"/>
        <v>0</v>
      </c>
      <c r="AI20" s="91">
        <f t="shared" si="6"/>
        <v>0</v>
      </c>
      <c r="AJ20" s="71">
        <f t="shared" si="7"/>
        <v>0</v>
      </c>
      <c r="AK20" s="71" t="str">
        <f t="shared" si="3"/>
        <v/>
      </c>
      <c r="AL20" s="71" t="str">
        <f t="shared" si="3"/>
        <v/>
      </c>
      <c r="AM20" s="71" t="str">
        <f t="shared" si="3"/>
        <v/>
      </c>
      <c r="AN20" s="71">
        <f t="shared" si="3"/>
        <v>0</v>
      </c>
      <c r="AO20" s="71" t="str">
        <f t="shared" si="3"/>
        <v/>
      </c>
      <c r="AP20" s="71" t="str">
        <f t="shared" si="3"/>
        <v/>
      </c>
      <c r="AQ20" s="71">
        <f t="shared" si="3"/>
        <v>0</v>
      </c>
      <c r="AR20" s="71" t="str">
        <f t="shared" si="3"/>
        <v/>
      </c>
      <c r="AS20" s="71">
        <f t="shared" si="3"/>
        <v>0</v>
      </c>
      <c r="AT20" s="71">
        <f t="shared" si="3"/>
        <v>0</v>
      </c>
      <c r="AU20" s="71" t="str">
        <f t="shared" si="3"/>
        <v/>
      </c>
      <c r="AV20" s="71" t="str">
        <f t="shared" si="3"/>
        <v/>
      </c>
      <c r="AW20" s="71">
        <f t="shared" si="3"/>
        <v>0</v>
      </c>
      <c r="AX20" s="71" t="str">
        <f t="shared" si="3"/>
        <v/>
      </c>
      <c r="AY20" s="71">
        <f t="shared" si="3"/>
        <v>0</v>
      </c>
      <c r="AZ20" s="71">
        <f t="shared" si="3"/>
        <v>0</v>
      </c>
      <c r="BA20" s="71" t="str">
        <f t="shared" si="3"/>
        <v/>
      </c>
      <c r="BB20" s="71">
        <f t="shared" si="3"/>
        <v>0</v>
      </c>
      <c r="BC20" s="71">
        <f t="shared" si="3"/>
        <v>0</v>
      </c>
      <c r="BD20" s="71">
        <f t="shared" si="3"/>
        <v>0</v>
      </c>
      <c r="BE20" s="71" t="str">
        <f t="shared" si="3"/>
        <v/>
      </c>
      <c r="BF20" s="71"/>
      <c r="BG20" s="71"/>
      <c r="BH20" s="71"/>
      <c r="BI20" s="71"/>
      <c r="BJ20" s="71"/>
      <c r="BK20" s="71"/>
      <c r="BL20" s="71"/>
      <c r="BM20" s="70"/>
      <c r="BN20" s="70"/>
      <c r="BO20" s="70"/>
      <c r="BP20" s="70"/>
      <c r="BQ20" s="70"/>
      <c r="BR20" s="70"/>
      <c r="BS20" s="70"/>
    </row>
    <row r="21" spans="1:71" ht="14.25" customHeight="1" x14ac:dyDescent="0.2">
      <c r="A21" s="70"/>
      <c r="B21" s="186"/>
      <c r="C21" s="187"/>
      <c r="D21" s="187"/>
      <c r="E21" s="187"/>
      <c r="F21" s="187"/>
      <c r="G21" s="188"/>
      <c r="H21" s="82">
        <f>'Auswertung Teilsystem 12 22'!P11</f>
        <v>0</v>
      </c>
      <c r="I21" s="88"/>
      <c r="J21" s="92"/>
      <c r="K21" s="93">
        <f>$H21</f>
        <v>0</v>
      </c>
      <c r="L21" s="92">
        <f>$H21</f>
        <v>0</v>
      </c>
      <c r="M21" s="93"/>
      <c r="N21" s="92"/>
      <c r="O21" s="93"/>
      <c r="P21" s="92"/>
      <c r="Q21" s="93">
        <f>$H21</f>
        <v>0</v>
      </c>
      <c r="R21" s="92">
        <f>$H21</f>
        <v>0</v>
      </c>
      <c r="S21" s="93"/>
      <c r="T21" s="92">
        <f>$H21</f>
        <v>0</v>
      </c>
      <c r="U21" s="93"/>
      <c r="V21" s="92">
        <f>$H21</f>
        <v>0</v>
      </c>
      <c r="W21" s="93"/>
      <c r="X21" s="92"/>
      <c r="Y21" s="93">
        <f>$H21</f>
        <v>0</v>
      </c>
      <c r="Z21" s="92">
        <f>$H21</f>
        <v>0</v>
      </c>
      <c r="AA21" s="93">
        <f>$H21</f>
        <v>0</v>
      </c>
      <c r="AB21" s="92">
        <f>$H21</f>
        <v>0</v>
      </c>
      <c r="AC21" s="93"/>
      <c r="AD21" s="92"/>
      <c r="AE21" s="93">
        <f t="shared" ref="AE21:AE26" si="8">$H21</f>
        <v>0</v>
      </c>
      <c r="AF21" s="65"/>
      <c r="AG21" s="71"/>
      <c r="AH21" s="71">
        <f t="shared" si="5"/>
        <v>0</v>
      </c>
      <c r="AI21" s="91">
        <f t="shared" si="6"/>
        <v>0</v>
      </c>
      <c r="AJ21" s="71" t="str">
        <f t="shared" si="7"/>
        <v/>
      </c>
      <c r="AK21" s="71">
        <f t="shared" si="3"/>
        <v>0</v>
      </c>
      <c r="AL21" s="71">
        <f t="shared" si="3"/>
        <v>0</v>
      </c>
      <c r="AM21" s="71" t="str">
        <f t="shared" si="3"/>
        <v/>
      </c>
      <c r="AN21" s="71" t="str">
        <f t="shared" si="3"/>
        <v/>
      </c>
      <c r="AO21" s="71" t="str">
        <f t="shared" si="3"/>
        <v/>
      </c>
      <c r="AP21" s="71" t="str">
        <f t="shared" si="3"/>
        <v/>
      </c>
      <c r="AQ21" s="71">
        <f t="shared" si="3"/>
        <v>0</v>
      </c>
      <c r="AR21" s="71">
        <f t="shared" si="3"/>
        <v>0</v>
      </c>
      <c r="AS21" s="71" t="str">
        <f t="shared" si="3"/>
        <v/>
      </c>
      <c r="AT21" s="71">
        <f t="shared" si="3"/>
        <v>0</v>
      </c>
      <c r="AU21" s="71" t="str">
        <f t="shared" si="3"/>
        <v/>
      </c>
      <c r="AV21" s="71">
        <f t="shared" si="3"/>
        <v>0</v>
      </c>
      <c r="AW21" s="71" t="str">
        <f t="shared" si="3"/>
        <v/>
      </c>
      <c r="AX21" s="71" t="str">
        <f t="shared" si="3"/>
        <v/>
      </c>
      <c r="AY21" s="71">
        <f t="shared" si="3"/>
        <v>0</v>
      </c>
      <c r="AZ21" s="71">
        <f t="shared" si="3"/>
        <v>0</v>
      </c>
      <c r="BA21" s="71">
        <f t="shared" si="3"/>
        <v>0</v>
      </c>
      <c r="BB21" s="71">
        <f t="shared" si="3"/>
        <v>0</v>
      </c>
      <c r="BC21" s="71" t="str">
        <f t="shared" si="3"/>
        <v/>
      </c>
      <c r="BD21" s="71" t="str">
        <f t="shared" si="3"/>
        <v/>
      </c>
      <c r="BE21" s="71">
        <f t="shared" si="3"/>
        <v>0</v>
      </c>
      <c r="BF21" s="71"/>
      <c r="BG21" s="71"/>
      <c r="BH21" s="71"/>
      <c r="BI21" s="71"/>
      <c r="BJ21" s="71"/>
      <c r="BK21" s="71"/>
      <c r="BL21" s="71"/>
      <c r="BM21" s="70"/>
      <c r="BN21" s="70"/>
      <c r="BO21" s="70"/>
      <c r="BP21" s="70"/>
      <c r="BQ21" s="70"/>
      <c r="BR21" s="70"/>
      <c r="BS21" s="70"/>
    </row>
    <row r="22" spans="1:71" ht="14.25" customHeight="1" x14ac:dyDescent="0.2">
      <c r="A22" s="70"/>
      <c r="B22" s="186"/>
      <c r="C22" s="187"/>
      <c r="D22" s="187"/>
      <c r="E22" s="187"/>
      <c r="F22" s="187"/>
      <c r="G22" s="188"/>
      <c r="H22" s="82">
        <f>'Auswertung Teilsystem 12 22'!Q11</f>
        <v>0</v>
      </c>
      <c r="I22" s="88"/>
      <c r="J22" s="92"/>
      <c r="K22" s="93">
        <f>$H22</f>
        <v>0</v>
      </c>
      <c r="L22" s="92"/>
      <c r="M22" s="93">
        <f>$H22</f>
        <v>0</v>
      </c>
      <c r="N22" s="92"/>
      <c r="O22" s="93">
        <f>$H22</f>
        <v>0</v>
      </c>
      <c r="P22" s="92"/>
      <c r="Q22" s="93"/>
      <c r="R22" s="92"/>
      <c r="S22" s="93">
        <f>$H22</f>
        <v>0</v>
      </c>
      <c r="T22" s="92">
        <f>$H22</f>
        <v>0</v>
      </c>
      <c r="U22" s="93"/>
      <c r="V22" s="92"/>
      <c r="W22" s="93">
        <f>$H22</f>
        <v>0</v>
      </c>
      <c r="X22" s="92">
        <f>$H22</f>
        <v>0</v>
      </c>
      <c r="Y22" s="93">
        <f>$H22</f>
        <v>0</v>
      </c>
      <c r="Z22" s="92"/>
      <c r="AA22" s="93">
        <f>$H22</f>
        <v>0</v>
      </c>
      <c r="AB22" s="92"/>
      <c r="AC22" s="93">
        <f>$H22</f>
        <v>0</v>
      </c>
      <c r="AD22" s="92"/>
      <c r="AE22" s="93">
        <f t="shared" si="8"/>
        <v>0</v>
      </c>
      <c r="AF22" s="65"/>
      <c r="AG22" s="71"/>
      <c r="AH22" s="71">
        <f t="shared" si="5"/>
        <v>0</v>
      </c>
      <c r="AI22" s="91">
        <f t="shared" si="6"/>
        <v>0</v>
      </c>
      <c r="AJ22" s="71" t="str">
        <f t="shared" si="7"/>
        <v/>
      </c>
      <c r="AK22" s="71">
        <f t="shared" si="3"/>
        <v>0</v>
      </c>
      <c r="AL22" s="71" t="str">
        <f t="shared" si="3"/>
        <v/>
      </c>
      <c r="AM22" s="71">
        <f t="shared" si="3"/>
        <v>0</v>
      </c>
      <c r="AN22" s="71" t="str">
        <f t="shared" si="3"/>
        <v/>
      </c>
      <c r="AO22" s="71">
        <f t="shared" si="3"/>
        <v>0</v>
      </c>
      <c r="AP22" s="71" t="str">
        <f t="shared" si="3"/>
        <v/>
      </c>
      <c r="AQ22" s="71" t="str">
        <f t="shared" si="3"/>
        <v/>
      </c>
      <c r="AR22" s="71" t="str">
        <f t="shared" si="3"/>
        <v/>
      </c>
      <c r="AS22" s="71">
        <f t="shared" si="3"/>
        <v>0</v>
      </c>
      <c r="AT22" s="71">
        <f t="shared" si="3"/>
        <v>0</v>
      </c>
      <c r="AU22" s="71" t="str">
        <f t="shared" si="3"/>
        <v/>
      </c>
      <c r="AV22" s="71" t="str">
        <f t="shared" si="3"/>
        <v/>
      </c>
      <c r="AW22" s="71">
        <f t="shared" si="3"/>
        <v>0</v>
      </c>
      <c r="AX22" s="71">
        <f t="shared" si="3"/>
        <v>0</v>
      </c>
      <c r="AY22" s="71">
        <f t="shared" si="3"/>
        <v>0</v>
      </c>
      <c r="AZ22" s="71" t="str">
        <f t="shared" si="3"/>
        <v/>
      </c>
      <c r="BA22" s="71">
        <f t="shared" si="3"/>
        <v>0</v>
      </c>
      <c r="BB22" s="71" t="str">
        <f t="shared" si="3"/>
        <v/>
      </c>
      <c r="BC22" s="71">
        <f t="shared" si="3"/>
        <v>0</v>
      </c>
      <c r="BD22" s="71" t="str">
        <f t="shared" si="3"/>
        <v/>
      </c>
      <c r="BE22" s="71">
        <f t="shared" si="3"/>
        <v>0</v>
      </c>
      <c r="BF22" s="71"/>
      <c r="BG22" s="71"/>
      <c r="BH22" s="71"/>
      <c r="BI22" s="71"/>
      <c r="BJ22" s="71"/>
      <c r="BK22" s="71"/>
      <c r="BL22" s="71"/>
      <c r="BM22" s="70"/>
      <c r="BN22" s="70"/>
      <c r="BO22" s="70"/>
      <c r="BP22" s="70"/>
      <c r="BQ22" s="70"/>
      <c r="BR22" s="70"/>
      <c r="BS22" s="70"/>
    </row>
    <row r="23" spans="1:71" ht="14.25" customHeight="1" x14ac:dyDescent="0.2">
      <c r="A23" s="70"/>
      <c r="B23" s="186"/>
      <c r="C23" s="187"/>
      <c r="D23" s="187"/>
      <c r="E23" s="187"/>
      <c r="F23" s="187"/>
      <c r="G23" s="188"/>
      <c r="H23" s="82">
        <f>'Auswertung Teilsystem 12 22'!R11</f>
        <v>0</v>
      </c>
      <c r="I23" s="88"/>
      <c r="J23" s="92"/>
      <c r="K23" s="93">
        <f>$H23</f>
        <v>0</v>
      </c>
      <c r="L23" s="92"/>
      <c r="M23" s="93"/>
      <c r="N23" s="92">
        <f>$H23</f>
        <v>0</v>
      </c>
      <c r="O23" s="93"/>
      <c r="P23" s="92">
        <f>$H23</f>
        <v>0</v>
      </c>
      <c r="Q23" s="93"/>
      <c r="R23" s="92">
        <f>$H23</f>
        <v>0</v>
      </c>
      <c r="S23" s="93">
        <f>$H23</f>
        <v>0</v>
      </c>
      <c r="T23" s="92"/>
      <c r="U23" s="93">
        <f>$H23</f>
        <v>0</v>
      </c>
      <c r="V23" s="92"/>
      <c r="W23" s="93"/>
      <c r="X23" s="92">
        <f>$H23</f>
        <v>0</v>
      </c>
      <c r="Y23" s="93"/>
      <c r="Z23" s="92">
        <f>$H23</f>
        <v>0</v>
      </c>
      <c r="AA23" s="93"/>
      <c r="AB23" s="92">
        <f>$H23</f>
        <v>0</v>
      </c>
      <c r="AC23" s="93">
        <f>$H23</f>
        <v>0</v>
      </c>
      <c r="AD23" s="92"/>
      <c r="AE23" s="93">
        <f t="shared" si="8"/>
        <v>0</v>
      </c>
      <c r="AF23" s="65"/>
      <c r="AG23" s="71"/>
      <c r="AH23" s="71">
        <f t="shared" si="5"/>
        <v>0</v>
      </c>
      <c r="AI23" s="91">
        <f t="shared" si="6"/>
        <v>0</v>
      </c>
      <c r="AJ23" s="71" t="str">
        <f t="shared" si="7"/>
        <v/>
      </c>
      <c r="AK23" s="71">
        <f t="shared" si="3"/>
        <v>0</v>
      </c>
      <c r="AL23" s="71" t="str">
        <f t="shared" si="3"/>
        <v/>
      </c>
      <c r="AM23" s="71" t="str">
        <f t="shared" si="3"/>
        <v/>
      </c>
      <c r="AN23" s="71">
        <f t="shared" si="3"/>
        <v>0</v>
      </c>
      <c r="AO23" s="71" t="str">
        <f t="shared" si="3"/>
        <v/>
      </c>
      <c r="AP23" s="71">
        <f t="shared" si="3"/>
        <v>0</v>
      </c>
      <c r="AQ23" s="71" t="str">
        <f t="shared" si="3"/>
        <v/>
      </c>
      <c r="AR23" s="71">
        <f t="shared" si="3"/>
        <v>0</v>
      </c>
      <c r="AS23" s="71">
        <f t="shared" si="3"/>
        <v>0</v>
      </c>
      <c r="AT23" s="71" t="str">
        <f t="shared" si="3"/>
        <v/>
      </c>
      <c r="AU23" s="71">
        <f t="shared" si="3"/>
        <v>0</v>
      </c>
      <c r="AV23" s="71" t="str">
        <f t="shared" si="3"/>
        <v/>
      </c>
      <c r="AW23" s="71" t="str">
        <f t="shared" si="3"/>
        <v/>
      </c>
      <c r="AX23" s="71">
        <f t="shared" si="3"/>
        <v>0</v>
      </c>
      <c r="AY23" s="71" t="str">
        <f t="shared" si="3"/>
        <v/>
      </c>
      <c r="AZ23" s="71">
        <f t="shared" si="3"/>
        <v>0</v>
      </c>
      <c r="BA23" s="71" t="str">
        <f t="shared" si="3"/>
        <v/>
      </c>
      <c r="BB23" s="71">
        <f t="shared" si="3"/>
        <v>0</v>
      </c>
      <c r="BC23" s="71">
        <f t="shared" si="3"/>
        <v>0</v>
      </c>
      <c r="BD23" s="71" t="str">
        <f t="shared" si="3"/>
        <v/>
      </c>
      <c r="BE23" s="71">
        <f t="shared" si="3"/>
        <v>0</v>
      </c>
      <c r="BF23" s="71"/>
      <c r="BG23" s="71"/>
      <c r="BH23" s="71"/>
      <c r="BI23" s="71"/>
      <c r="BJ23" s="71"/>
      <c r="BK23" s="71"/>
      <c r="BL23" s="71"/>
      <c r="BM23" s="70"/>
      <c r="BN23" s="70"/>
      <c r="BO23" s="70"/>
      <c r="BP23" s="70"/>
      <c r="BQ23" s="70"/>
      <c r="BR23" s="70"/>
      <c r="BS23" s="70"/>
    </row>
    <row r="24" spans="1:71" ht="14.25" customHeight="1" x14ac:dyDescent="0.2">
      <c r="A24" s="70"/>
      <c r="B24" s="186"/>
      <c r="C24" s="187"/>
      <c r="D24" s="187"/>
      <c r="E24" s="187"/>
      <c r="F24" s="187"/>
      <c r="G24" s="188"/>
      <c r="H24" s="82">
        <f>'Auswertung Teilsystem 12 22'!S11</f>
        <v>0</v>
      </c>
      <c r="I24" s="88"/>
      <c r="J24" s="92"/>
      <c r="K24" s="93"/>
      <c r="L24" s="92">
        <f>$H24</f>
        <v>0</v>
      </c>
      <c r="M24" s="93">
        <f>$H24</f>
        <v>0</v>
      </c>
      <c r="N24" s="92"/>
      <c r="O24" s="93"/>
      <c r="P24" s="92">
        <f>$H24</f>
        <v>0</v>
      </c>
      <c r="Q24" s="93">
        <f>$H24</f>
        <v>0</v>
      </c>
      <c r="R24" s="92"/>
      <c r="S24" s="93">
        <f>$H24</f>
        <v>0</v>
      </c>
      <c r="T24" s="92"/>
      <c r="U24" s="93">
        <f>$H24</f>
        <v>0</v>
      </c>
      <c r="V24" s="92"/>
      <c r="W24" s="93">
        <f>$H24</f>
        <v>0</v>
      </c>
      <c r="X24" s="92"/>
      <c r="Y24" s="93"/>
      <c r="Z24" s="92">
        <f>$H24</f>
        <v>0</v>
      </c>
      <c r="AA24" s="93">
        <f>$H24</f>
        <v>0</v>
      </c>
      <c r="AB24" s="92"/>
      <c r="AC24" s="93"/>
      <c r="AD24" s="92">
        <f>$H24</f>
        <v>0</v>
      </c>
      <c r="AE24" s="93">
        <f t="shared" si="8"/>
        <v>0</v>
      </c>
      <c r="AF24" s="65"/>
      <c r="AG24" s="71"/>
      <c r="AH24" s="71">
        <f t="shared" si="5"/>
        <v>0</v>
      </c>
      <c r="AI24" s="91">
        <f t="shared" si="6"/>
        <v>0</v>
      </c>
      <c r="AJ24" s="71" t="str">
        <f t="shared" si="7"/>
        <v/>
      </c>
      <c r="AK24" s="71" t="str">
        <f t="shared" si="3"/>
        <v/>
      </c>
      <c r="AL24" s="71">
        <f t="shared" si="3"/>
        <v>0</v>
      </c>
      <c r="AM24" s="71">
        <f t="shared" si="3"/>
        <v>0</v>
      </c>
      <c r="AN24" s="71" t="str">
        <f t="shared" si="3"/>
        <v/>
      </c>
      <c r="AO24" s="71" t="str">
        <f t="shared" si="3"/>
        <v/>
      </c>
      <c r="AP24" s="71">
        <f t="shared" si="3"/>
        <v>0</v>
      </c>
      <c r="AQ24" s="71">
        <f t="shared" si="3"/>
        <v>0</v>
      </c>
      <c r="AR24" s="71" t="str">
        <f t="shared" si="3"/>
        <v/>
      </c>
      <c r="AS24" s="71">
        <f t="shared" si="3"/>
        <v>0</v>
      </c>
      <c r="AT24" s="71" t="str">
        <f t="shared" si="3"/>
        <v/>
      </c>
      <c r="AU24" s="71">
        <f t="shared" si="3"/>
        <v>0</v>
      </c>
      <c r="AV24" s="71" t="str">
        <f t="shared" si="3"/>
        <v/>
      </c>
      <c r="AW24" s="71">
        <f t="shared" si="3"/>
        <v>0</v>
      </c>
      <c r="AX24" s="71" t="str">
        <f t="shared" si="3"/>
        <v/>
      </c>
      <c r="AY24" s="71" t="str">
        <f t="shared" si="3"/>
        <v/>
      </c>
      <c r="AZ24" s="71">
        <f t="shared" si="3"/>
        <v>0</v>
      </c>
      <c r="BA24" s="71">
        <f t="shared" si="3"/>
        <v>0</v>
      </c>
      <c r="BB24" s="71" t="str">
        <f t="shared" si="3"/>
        <v/>
      </c>
      <c r="BC24" s="71" t="str">
        <f t="shared" si="3"/>
        <v/>
      </c>
      <c r="BD24" s="71">
        <f t="shared" si="3"/>
        <v>0</v>
      </c>
      <c r="BE24" s="71">
        <f t="shared" si="3"/>
        <v>0</v>
      </c>
      <c r="BF24" s="71"/>
      <c r="BG24" s="71"/>
      <c r="BH24" s="71"/>
      <c r="BI24" s="71"/>
      <c r="BJ24" s="71"/>
      <c r="BK24" s="71"/>
      <c r="BL24" s="71"/>
      <c r="BM24" s="70"/>
      <c r="BN24" s="70"/>
      <c r="BO24" s="70"/>
      <c r="BP24" s="70"/>
      <c r="BQ24" s="70"/>
      <c r="BR24" s="70"/>
      <c r="BS24" s="70"/>
    </row>
    <row r="25" spans="1:71" ht="14.25" customHeight="1" x14ac:dyDescent="0.2">
      <c r="A25" s="70"/>
      <c r="B25" s="186"/>
      <c r="C25" s="187"/>
      <c r="D25" s="187"/>
      <c r="E25" s="187"/>
      <c r="F25" s="187"/>
      <c r="G25" s="188"/>
      <c r="H25" s="82">
        <f>'Auswertung Teilsystem 12 22'!T11</f>
        <v>0</v>
      </c>
      <c r="I25" s="88"/>
      <c r="J25" s="92"/>
      <c r="K25" s="93"/>
      <c r="L25" s="92">
        <f>$H25</f>
        <v>0</v>
      </c>
      <c r="M25" s="93"/>
      <c r="N25" s="92">
        <f>$H25</f>
        <v>0</v>
      </c>
      <c r="O25" s="93">
        <f>$H25</f>
        <v>0</v>
      </c>
      <c r="P25" s="92">
        <f>$H25</f>
        <v>0</v>
      </c>
      <c r="Q25" s="93"/>
      <c r="R25" s="92"/>
      <c r="S25" s="93"/>
      <c r="T25" s="92">
        <f>$H25</f>
        <v>0</v>
      </c>
      <c r="U25" s="93"/>
      <c r="V25" s="92">
        <f>$H25</f>
        <v>0</v>
      </c>
      <c r="W25" s="93">
        <f>$H25</f>
        <v>0</v>
      </c>
      <c r="X25" s="92">
        <f>$H25</f>
        <v>0</v>
      </c>
      <c r="Y25" s="93"/>
      <c r="Z25" s="92"/>
      <c r="AA25" s="93"/>
      <c r="AB25" s="92">
        <f>$H25</f>
        <v>0</v>
      </c>
      <c r="AC25" s="93"/>
      <c r="AD25" s="92">
        <f>$H25</f>
        <v>0</v>
      </c>
      <c r="AE25" s="93">
        <f t="shared" si="8"/>
        <v>0</v>
      </c>
      <c r="AF25" s="65"/>
      <c r="AG25" s="71"/>
      <c r="AH25" s="71">
        <f t="shared" si="5"/>
        <v>0</v>
      </c>
      <c r="AI25" s="91">
        <f t="shared" si="6"/>
        <v>0</v>
      </c>
      <c r="AJ25" s="71" t="str">
        <f t="shared" si="7"/>
        <v/>
      </c>
      <c r="AK25" s="71" t="str">
        <f t="shared" si="3"/>
        <v/>
      </c>
      <c r="AL25" s="71">
        <f t="shared" si="3"/>
        <v>0</v>
      </c>
      <c r="AM25" s="71" t="str">
        <f t="shared" si="3"/>
        <v/>
      </c>
      <c r="AN25" s="71">
        <f t="shared" si="3"/>
        <v>0</v>
      </c>
      <c r="AO25" s="71">
        <f t="shared" si="3"/>
        <v>0</v>
      </c>
      <c r="AP25" s="71">
        <f t="shared" si="3"/>
        <v>0</v>
      </c>
      <c r="AQ25" s="71" t="str">
        <f t="shared" si="3"/>
        <v/>
      </c>
      <c r="AR25" s="71" t="str">
        <f t="shared" si="3"/>
        <v/>
      </c>
      <c r="AS25" s="71" t="str">
        <f t="shared" si="3"/>
        <v/>
      </c>
      <c r="AT25" s="71">
        <f t="shared" si="3"/>
        <v>0</v>
      </c>
      <c r="AU25" s="71" t="str">
        <f t="shared" si="3"/>
        <v/>
      </c>
      <c r="AV25" s="71">
        <f t="shared" si="3"/>
        <v>0</v>
      </c>
      <c r="AW25" s="71">
        <f t="shared" si="3"/>
        <v>0</v>
      </c>
      <c r="AX25" s="71">
        <f t="shared" si="3"/>
        <v>0</v>
      </c>
      <c r="AY25" s="71" t="str">
        <f t="shared" si="3"/>
        <v/>
      </c>
      <c r="AZ25" s="71" t="str">
        <f t="shared" si="3"/>
        <v/>
      </c>
      <c r="BA25" s="71" t="str">
        <f t="shared" si="3"/>
        <v/>
      </c>
      <c r="BB25" s="71">
        <f t="shared" si="3"/>
        <v>0</v>
      </c>
      <c r="BC25" s="71" t="str">
        <f t="shared" si="3"/>
        <v/>
      </c>
      <c r="BD25" s="71">
        <f t="shared" si="3"/>
        <v>0</v>
      </c>
      <c r="BE25" s="71">
        <f t="shared" si="3"/>
        <v>0</v>
      </c>
      <c r="BF25" s="71"/>
      <c r="BG25" s="71"/>
      <c r="BH25" s="71"/>
      <c r="BI25" s="71"/>
      <c r="BJ25" s="71"/>
      <c r="BK25" s="71"/>
      <c r="BL25" s="71"/>
      <c r="BM25" s="70"/>
      <c r="BN25" s="70"/>
      <c r="BO25" s="70"/>
      <c r="BP25" s="70"/>
      <c r="BQ25" s="70"/>
      <c r="BR25" s="70"/>
      <c r="BS25" s="70"/>
    </row>
    <row r="26" spans="1:71" ht="14.25" customHeight="1" x14ac:dyDescent="0.2">
      <c r="A26" s="70"/>
      <c r="B26" s="189"/>
      <c r="C26" s="190"/>
      <c r="D26" s="190"/>
      <c r="E26" s="190"/>
      <c r="F26" s="190"/>
      <c r="G26" s="191"/>
      <c r="H26" s="82">
        <f>'Auswertung Teilsystem 12 22'!U11</f>
        <v>0</v>
      </c>
      <c r="I26" s="88"/>
      <c r="J26" s="94"/>
      <c r="K26" s="95"/>
      <c r="L26" s="94"/>
      <c r="M26" s="95">
        <f>$H26</f>
        <v>0</v>
      </c>
      <c r="N26" s="94">
        <f>$H26</f>
        <v>0</v>
      </c>
      <c r="O26" s="95">
        <f>$H26</f>
        <v>0</v>
      </c>
      <c r="P26" s="94"/>
      <c r="Q26" s="95">
        <f>$H26</f>
        <v>0</v>
      </c>
      <c r="R26" s="94">
        <f>$H26</f>
        <v>0</v>
      </c>
      <c r="S26" s="95"/>
      <c r="T26" s="94"/>
      <c r="U26" s="95">
        <f>$H26</f>
        <v>0</v>
      </c>
      <c r="V26" s="94">
        <f>$H26</f>
        <v>0</v>
      </c>
      <c r="W26" s="95"/>
      <c r="X26" s="94"/>
      <c r="Y26" s="95">
        <f>$H26</f>
        <v>0</v>
      </c>
      <c r="Z26" s="94"/>
      <c r="AA26" s="95"/>
      <c r="AB26" s="94"/>
      <c r="AC26" s="95">
        <f>$H26</f>
        <v>0</v>
      </c>
      <c r="AD26" s="94">
        <f>$H26</f>
        <v>0</v>
      </c>
      <c r="AE26" s="95">
        <f t="shared" si="8"/>
        <v>0</v>
      </c>
      <c r="AF26" s="65"/>
      <c r="AG26" s="71"/>
      <c r="AH26" s="71">
        <f t="shared" si="5"/>
        <v>0</v>
      </c>
      <c r="AI26" s="91">
        <f t="shared" si="6"/>
        <v>0</v>
      </c>
      <c r="AJ26" s="71" t="str">
        <f t="shared" si="7"/>
        <v/>
      </c>
      <c r="AK26" s="71" t="str">
        <f t="shared" si="3"/>
        <v/>
      </c>
      <c r="AL26" s="71" t="str">
        <f t="shared" si="3"/>
        <v/>
      </c>
      <c r="AM26" s="71">
        <f t="shared" si="3"/>
        <v>0</v>
      </c>
      <c r="AN26" s="71">
        <f t="shared" si="3"/>
        <v>0</v>
      </c>
      <c r="AO26" s="71">
        <f t="shared" si="3"/>
        <v>0</v>
      </c>
      <c r="AP26" s="71" t="str">
        <f t="shared" si="3"/>
        <v/>
      </c>
      <c r="AQ26" s="71">
        <f t="shared" si="3"/>
        <v>0</v>
      </c>
      <c r="AR26" s="71">
        <f t="shared" si="3"/>
        <v>0</v>
      </c>
      <c r="AS26" s="71" t="str">
        <f t="shared" si="3"/>
        <v/>
      </c>
      <c r="AT26" s="71" t="str">
        <f t="shared" si="3"/>
        <v/>
      </c>
      <c r="AU26" s="71">
        <f t="shared" si="3"/>
        <v>0</v>
      </c>
      <c r="AV26" s="71">
        <f t="shared" si="3"/>
        <v>0</v>
      </c>
      <c r="AW26" s="71" t="str">
        <f t="shared" si="3"/>
        <v/>
      </c>
      <c r="AX26" s="71" t="str">
        <f t="shared" si="3"/>
        <v/>
      </c>
      <c r="AY26" s="71">
        <f t="shared" si="3"/>
        <v>0</v>
      </c>
      <c r="AZ26" s="71" t="str">
        <f t="shared" si="3"/>
        <v/>
      </c>
      <c r="BA26" s="71" t="str">
        <f t="shared" si="3"/>
        <v/>
      </c>
      <c r="BB26" s="71" t="str">
        <f t="shared" si="3"/>
        <v/>
      </c>
      <c r="BC26" s="71">
        <f t="shared" si="3"/>
        <v>0</v>
      </c>
      <c r="BD26" s="71">
        <f t="shared" si="3"/>
        <v>0</v>
      </c>
      <c r="BE26" s="71">
        <f t="shared" si="3"/>
        <v>0</v>
      </c>
      <c r="BF26" s="71"/>
      <c r="BG26" s="71"/>
      <c r="BH26" s="71"/>
      <c r="BI26" s="71"/>
      <c r="BJ26" s="71"/>
      <c r="BK26" s="71"/>
      <c r="BL26" s="71"/>
      <c r="BM26" s="70"/>
      <c r="BN26" s="70"/>
      <c r="BO26" s="70"/>
      <c r="BP26" s="70"/>
      <c r="BQ26" s="70"/>
      <c r="BR26" s="70"/>
      <c r="BS26" s="70"/>
    </row>
    <row r="27" spans="1:71" x14ac:dyDescent="0.2">
      <c r="A27" s="70"/>
      <c r="B27" s="70"/>
      <c r="C27" s="65"/>
      <c r="D27" s="65"/>
      <c r="E27" s="65"/>
      <c r="F27" s="65"/>
      <c r="G27" s="65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65"/>
      <c r="AG27" s="71"/>
      <c r="AH27" s="71">
        <f>H13</f>
        <v>0</v>
      </c>
      <c r="AI27" s="91">
        <f t="shared" si="6"/>
        <v>0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0"/>
      <c r="BN27" s="70"/>
      <c r="BO27" s="70"/>
      <c r="BP27" s="70"/>
      <c r="BQ27" s="70"/>
      <c r="BR27" s="70"/>
      <c r="BS27" s="70"/>
    </row>
    <row r="28" spans="1:71" x14ac:dyDescent="0.2">
      <c r="A28" s="70"/>
      <c r="B28" s="96" t="s">
        <v>33</v>
      </c>
      <c r="C28" s="97"/>
      <c r="D28" s="98"/>
      <c r="E28" s="98"/>
      <c r="F28" s="98"/>
      <c r="G28" s="98"/>
      <c r="H28" s="99"/>
      <c r="I28" s="100"/>
      <c r="J28" s="176" t="s">
        <v>4</v>
      </c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8"/>
      <c r="AF28" s="101" t="s">
        <v>25</v>
      </c>
      <c r="AG28" s="71"/>
      <c r="AH28" s="71"/>
      <c r="AI28" s="71"/>
      <c r="AJ28" s="102">
        <f>IF(ISNA(VLOOKUP(AJ15,$AG$15:$BE$26,4,0)),"",VLOOKUP(AJ15,$AG$15:$BE$26,4,0))</f>
        <v>0</v>
      </c>
      <c r="AK28" s="102">
        <f t="shared" ref="AK28:BE39" si="9">IF(ISNA(VLOOKUP(AK15,$AG$15:$BE$26,1,0)),"",VLOOKUP(AK15,$AG$15:$BE$26,1,0))</f>
        <v>0</v>
      </c>
      <c r="AL28" s="102">
        <f t="shared" si="9"/>
        <v>0</v>
      </c>
      <c r="AM28" s="102">
        <f t="shared" si="9"/>
        <v>0</v>
      </c>
      <c r="AN28" s="102">
        <f t="shared" si="9"/>
        <v>0</v>
      </c>
      <c r="AO28" s="102">
        <f t="shared" si="9"/>
        <v>0</v>
      </c>
      <c r="AP28" s="102">
        <f t="shared" si="9"/>
        <v>0</v>
      </c>
      <c r="AQ28" s="102">
        <f t="shared" si="9"/>
        <v>0</v>
      </c>
      <c r="AR28" s="102">
        <f t="shared" si="9"/>
        <v>0</v>
      </c>
      <c r="AS28" s="102">
        <f t="shared" si="9"/>
        <v>0</v>
      </c>
      <c r="AT28" s="102">
        <f t="shared" si="9"/>
        <v>0</v>
      </c>
      <c r="AU28" s="102" t="str">
        <f t="shared" si="9"/>
        <v/>
      </c>
      <c r="AV28" s="102" t="str">
        <f t="shared" si="9"/>
        <v/>
      </c>
      <c r="AW28" s="102" t="str">
        <f t="shared" si="9"/>
        <v/>
      </c>
      <c r="AX28" s="102" t="str">
        <f t="shared" si="9"/>
        <v/>
      </c>
      <c r="AY28" s="102" t="str">
        <f t="shared" si="9"/>
        <v/>
      </c>
      <c r="AZ28" s="102" t="str">
        <f t="shared" si="9"/>
        <v/>
      </c>
      <c r="BA28" s="102" t="str">
        <f t="shared" si="9"/>
        <v/>
      </c>
      <c r="BB28" s="102" t="str">
        <f t="shared" si="9"/>
        <v/>
      </c>
      <c r="BC28" s="102" t="str">
        <f t="shared" si="9"/>
        <v/>
      </c>
      <c r="BD28" s="102" t="str">
        <f t="shared" si="9"/>
        <v/>
      </c>
      <c r="BE28" s="102" t="str">
        <f t="shared" si="9"/>
        <v/>
      </c>
      <c r="BF28" s="71"/>
      <c r="BG28" s="71"/>
      <c r="BH28" s="71"/>
      <c r="BI28" s="71"/>
      <c r="BJ28" s="71"/>
      <c r="BK28" s="71"/>
      <c r="BL28" s="71"/>
      <c r="BM28" s="70"/>
      <c r="BN28" s="70"/>
      <c r="BO28" s="70"/>
      <c r="BP28" s="70"/>
      <c r="BQ28" s="70"/>
      <c r="BR28" s="70"/>
      <c r="BS28" s="70"/>
    </row>
    <row r="29" spans="1:71" x14ac:dyDescent="0.2">
      <c r="A29" s="70"/>
      <c r="B29" s="103" t="s">
        <v>32</v>
      </c>
      <c r="C29" s="97"/>
      <c r="D29" s="98"/>
      <c r="E29" s="98" t="s">
        <v>5</v>
      </c>
      <c r="F29" s="98"/>
      <c r="G29" s="98"/>
      <c r="H29" s="99"/>
      <c r="I29" s="100"/>
      <c r="J29" s="104" t="str">
        <f>IF(AJ42="","",AJ42)</f>
        <v/>
      </c>
      <c r="K29" s="104" t="str">
        <f t="shared" ref="K29:AE29" si="10">IF(AK42="","",AK42)</f>
        <v/>
      </c>
      <c r="L29" s="104" t="str">
        <f t="shared" si="10"/>
        <v/>
      </c>
      <c r="M29" s="104" t="str">
        <f t="shared" si="10"/>
        <v/>
      </c>
      <c r="N29" s="104" t="str">
        <f t="shared" si="10"/>
        <v/>
      </c>
      <c r="O29" s="104" t="str">
        <f t="shared" si="10"/>
        <v/>
      </c>
      <c r="P29" s="104" t="str">
        <f t="shared" si="10"/>
        <v/>
      </c>
      <c r="Q29" s="104" t="str">
        <f t="shared" si="10"/>
        <v/>
      </c>
      <c r="R29" s="104" t="str">
        <f t="shared" si="10"/>
        <v/>
      </c>
      <c r="S29" s="104" t="str">
        <f t="shared" si="10"/>
        <v/>
      </c>
      <c r="T29" s="104" t="str">
        <f t="shared" si="10"/>
        <v/>
      </c>
      <c r="U29" s="104" t="str">
        <f t="shared" si="10"/>
        <v/>
      </c>
      <c r="V29" s="104" t="str">
        <f t="shared" si="10"/>
        <v/>
      </c>
      <c r="W29" s="104" t="str">
        <f t="shared" si="10"/>
        <v/>
      </c>
      <c r="X29" s="104" t="str">
        <f t="shared" si="10"/>
        <v/>
      </c>
      <c r="Y29" s="104" t="str">
        <f t="shared" si="10"/>
        <v/>
      </c>
      <c r="Z29" s="104" t="str">
        <f t="shared" si="10"/>
        <v/>
      </c>
      <c r="AA29" s="104" t="str">
        <f t="shared" si="10"/>
        <v/>
      </c>
      <c r="AB29" s="104" t="str">
        <f t="shared" si="10"/>
        <v/>
      </c>
      <c r="AC29" s="104" t="str">
        <f t="shared" si="10"/>
        <v/>
      </c>
      <c r="AD29" s="104" t="str">
        <f t="shared" si="10"/>
        <v/>
      </c>
      <c r="AE29" s="105" t="str">
        <f t="shared" si="10"/>
        <v/>
      </c>
      <c r="AF29" s="106" t="str">
        <f>IF(AI29=0,"-",CONCATENATE(AI29," x ",AH29))</f>
        <v>-</v>
      </c>
      <c r="AG29" s="71"/>
      <c r="AH29" s="71" t="s">
        <v>31</v>
      </c>
      <c r="AI29" s="91">
        <f>SUM(J29:AE29)</f>
        <v>0</v>
      </c>
      <c r="AJ29" s="107">
        <f t="shared" ref="AJ29:AY29" si="11">IF(ISNA(VLOOKUP(AJ16,$AG$15:$BE$26,1,0)),"",VLOOKUP(AJ16,$AG$15:$BE$26,1,0))</f>
        <v>0</v>
      </c>
      <c r="AK29" s="108">
        <f t="shared" si="11"/>
        <v>0</v>
      </c>
      <c r="AL29" s="108">
        <f t="shared" si="11"/>
        <v>0</v>
      </c>
      <c r="AM29" s="108">
        <f t="shared" si="11"/>
        <v>0</v>
      </c>
      <c r="AN29" s="108">
        <f t="shared" si="11"/>
        <v>0</v>
      </c>
      <c r="AO29" s="108" t="str">
        <f t="shared" si="11"/>
        <v/>
      </c>
      <c r="AP29" s="108" t="str">
        <f t="shared" si="11"/>
        <v/>
      </c>
      <c r="AQ29" s="108" t="str">
        <f t="shared" si="11"/>
        <v/>
      </c>
      <c r="AR29" s="108" t="str">
        <f t="shared" si="11"/>
        <v/>
      </c>
      <c r="AS29" s="108" t="str">
        <f t="shared" si="11"/>
        <v/>
      </c>
      <c r="AT29" s="108" t="str">
        <f t="shared" si="11"/>
        <v/>
      </c>
      <c r="AU29" s="108">
        <f t="shared" si="11"/>
        <v>0</v>
      </c>
      <c r="AV29" s="108">
        <f t="shared" si="11"/>
        <v>0</v>
      </c>
      <c r="AW29" s="108">
        <f t="shared" si="11"/>
        <v>0</v>
      </c>
      <c r="AX29" s="108">
        <f t="shared" si="11"/>
        <v>0</v>
      </c>
      <c r="AY29" s="108">
        <f t="shared" si="11"/>
        <v>0</v>
      </c>
      <c r="AZ29" s="108">
        <f t="shared" si="9"/>
        <v>0</v>
      </c>
      <c r="BA29" s="108" t="str">
        <f t="shared" si="9"/>
        <v/>
      </c>
      <c r="BB29" s="108" t="str">
        <f t="shared" si="9"/>
        <v/>
      </c>
      <c r="BC29" s="108" t="str">
        <f t="shared" si="9"/>
        <v/>
      </c>
      <c r="BD29" s="108" t="str">
        <f t="shared" si="9"/>
        <v/>
      </c>
      <c r="BE29" s="109" t="str">
        <f t="shared" si="9"/>
        <v/>
      </c>
      <c r="BF29" s="71"/>
      <c r="BG29" s="71"/>
      <c r="BH29" s="71"/>
      <c r="BI29" s="71"/>
      <c r="BJ29" s="71"/>
      <c r="BK29" s="71"/>
      <c r="BL29" s="71"/>
      <c r="BM29" s="70"/>
      <c r="BN29" s="70"/>
      <c r="BO29" s="70"/>
      <c r="BP29" s="70"/>
      <c r="BQ29" s="70"/>
      <c r="BR29" s="70"/>
      <c r="BS29" s="70"/>
    </row>
    <row r="30" spans="1:71" x14ac:dyDescent="0.2">
      <c r="A30" s="70"/>
      <c r="B30" s="103" t="s">
        <v>34</v>
      </c>
      <c r="C30" s="97"/>
      <c r="D30" s="98"/>
      <c r="E30" s="98" t="s">
        <v>6</v>
      </c>
      <c r="F30" s="98"/>
      <c r="G30" s="98"/>
      <c r="H30" s="99"/>
      <c r="I30" s="100"/>
      <c r="J30" s="104" t="str">
        <f t="shared" ref="J30:J36" si="12">IF(AJ43="","",AJ43)</f>
        <v/>
      </c>
      <c r="K30" s="104" t="str">
        <f t="shared" ref="K30:K37" si="13">IF(AK43="","",AK43)</f>
        <v/>
      </c>
      <c r="L30" s="104" t="str">
        <f t="shared" ref="L30:L37" si="14">IF(AL43="","",AL43)</f>
        <v/>
      </c>
      <c r="M30" s="104" t="str">
        <f t="shared" ref="M30:M37" si="15">IF(AM43="","",AM43)</f>
        <v/>
      </c>
      <c r="N30" s="104" t="str">
        <f t="shared" ref="N30:N37" si="16">IF(AN43="","",AN43)</f>
        <v/>
      </c>
      <c r="O30" s="104" t="str">
        <f t="shared" ref="O30:O37" si="17">IF(AO43="","",AO43)</f>
        <v/>
      </c>
      <c r="P30" s="104" t="str">
        <f t="shared" ref="P30:P37" si="18">IF(AP43="","",AP43)</f>
        <v/>
      </c>
      <c r="Q30" s="104" t="str">
        <f t="shared" ref="Q30:Q37" si="19">IF(AQ43="","",AQ43)</f>
        <v/>
      </c>
      <c r="R30" s="104" t="str">
        <f t="shared" ref="R30:R37" si="20">IF(AR43="","",AR43)</f>
        <v/>
      </c>
      <c r="S30" s="104" t="str">
        <f t="shared" ref="S30:S37" si="21">IF(AS43="","",AS43)</f>
        <v/>
      </c>
      <c r="T30" s="104" t="str">
        <f t="shared" ref="T30:T37" si="22">IF(AT43="","",AT43)</f>
        <v/>
      </c>
      <c r="U30" s="104" t="str">
        <f t="shared" ref="U30:U37" si="23">IF(AU43="","",AU43)</f>
        <v/>
      </c>
      <c r="V30" s="104" t="str">
        <f t="shared" ref="V30:V37" si="24">IF(AV43="","",AV43)</f>
        <v/>
      </c>
      <c r="W30" s="104" t="str">
        <f t="shared" ref="W30:W37" si="25">IF(AW43="","",AW43)</f>
        <v/>
      </c>
      <c r="X30" s="104" t="str">
        <f t="shared" ref="X30:X37" si="26">IF(AX43="","",AX43)</f>
        <v/>
      </c>
      <c r="Y30" s="104" t="str">
        <f t="shared" ref="Y30:Y37" si="27">IF(AY43="","",AY43)</f>
        <v/>
      </c>
      <c r="Z30" s="104" t="str">
        <f t="shared" ref="Z30:Z37" si="28">IF(AZ43="","",AZ43)</f>
        <v/>
      </c>
      <c r="AA30" s="104" t="str">
        <f t="shared" ref="AA30:AA37" si="29">IF(BA43="","",BA43)</f>
        <v/>
      </c>
      <c r="AB30" s="104" t="str">
        <f t="shared" ref="AB30:AB37" si="30">IF(BB43="","",BB43)</f>
        <v/>
      </c>
      <c r="AC30" s="104" t="str">
        <f t="shared" ref="AC30:AC37" si="31">IF(BC43="","",BC43)</f>
        <v/>
      </c>
      <c r="AD30" s="104" t="str">
        <f t="shared" ref="AD30:AD37" si="32">IF(BD43="","",BD43)</f>
        <v/>
      </c>
      <c r="AE30" s="105" t="str">
        <f t="shared" ref="AE30:AE37" si="33">IF(BE43="","",BE43)</f>
        <v/>
      </c>
      <c r="AF30" s="106" t="str">
        <f t="shared" ref="AF30:AF37" si="34">IF(AI30=0,"-",CONCATENATE(AI30," x ",AH30))</f>
        <v>-</v>
      </c>
      <c r="AG30" s="71"/>
      <c r="AH30" s="71" t="s">
        <v>15</v>
      </c>
      <c r="AI30" s="91">
        <f t="shared" ref="AI30:AI37" si="35">SUM(J30:AE30)</f>
        <v>0</v>
      </c>
      <c r="AJ30" s="110">
        <f t="shared" ref="AJ30:AJ39" si="36">IF(ISNA(VLOOKUP(AJ17,$AG$15:$BE$26,1,0)),"",VLOOKUP(AJ17,$AG$15:$BE$26,1,0))</f>
        <v>0</v>
      </c>
      <c r="AK30" s="102">
        <f t="shared" si="9"/>
        <v>0</v>
      </c>
      <c r="AL30" s="102" t="str">
        <f t="shared" si="9"/>
        <v/>
      </c>
      <c r="AM30" s="102" t="str">
        <f t="shared" si="9"/>
        <v/>
      </c>
      <c r="AN30" s="102" t="str">
        <f t="shared" si="9"/>
        <v/>
      </c>
      <c r="AO30" s="102">
        <f t="shared" si="9"/>
        <v>0</v>
      </c>
      <c r="AP30" s="102">
        <f t="shared" si="9"/>
        <v>0</v>
      </c>
      <c r="AQ30" s="102">
        <f t="shared" si="9"/>
        <v>0</v>
      </c>
      <c r="AR30" s="102" t="str">
        <f t="shared" si="9"/>
        <v/>
      </c>
      <c r="AS30" s="102" t="str">
        <f t="shared" si="9"/>
        <v/>
      </c>
      <c r="AT30" s="102" t="str">
        <f t="shared" si="9"/>
        <v/>
      </c>
      <c r="AU30" s="102">
        <f t="shared" si="9"/>
        <v>0</v>
      </c>
      <c r="AV30" s="102">
        <f t="shared" si="9"/>
        <v>0</v>
      </c>
      <c r="AW30" s="102">
        <f t="shared" si="9"/>
        <v>0</v>
      </c>
      <c r="AX30" s="102" t="str">
        <f t="shared" si="9"/>
        <v/>
      </c>
      <c r="AY30" s="102" t="str">
        <f t="shared" si="9"/>
        <v/>
      </c>
      <c r="AZ30" s="102" t="str">
        <f t="shared" si="9"/>
        <v/>
      </c>
      <c r="BA30" s="102">
        <f t="shared" si="9"/>
        <v>0</v>
      </c>
      <c r="BB30" s="102">
        <f t="shared" si="9"/>
        <v>0</v>
      </c>
      <c r="BC30" s="102">
        <f t="shared" si="9"/>
        <v>0</v>
      </c>
      <c r="BD30" s="102" t="str">
        <f t="shared" si="9"/>
        <v/>
      </c>
      <c r="BE30" s="111" t="str">
        <f t="shared" si="9"/>
        <v/>
      </c>
      <c r="BF30" s="71"/>
      <c r="BG30" s="71"/>
      <c r="BH30" s="71"/>
      <c r="BI30" s="71"/>
      <c r="BJ30" s="71"/>
      <c r="BK30" s="71"/>
      <c r="BL30" s="71"/>
      <c r="BM30" s="70"/>
      <c r="BN30" s="70"/>
      <c r="BO30" s="70"/>
      <c r="BP30" s="70"/>
      <c r="BQ30" s="70"/>
      <c r="BR30" s="70"/>
      <c r="BS30" s="70"/>
    </row>
    <row r="31" spans="1:71" x14ac:dyDescent="0.2">
      <c r="A31" s="70"/>
      <c r="B31" s="103" t="s">
        <v>35</v>
      </c>
      <c r="C31" s="97"/>
      <c r="D31" s="98"/>
      <c r="E31" s="98" t="s">
        <v>7</v>
      </c>
      <c r="F31" s="98"/>
      <c r="G31" s="98"/>
      <c r="H31" s="99"/>
      <c r="I31" s="100"/>
      <c r="J31" s="104" t="str">
        <f t="shared" si="12"/>
        <v/>
      </c>
      <c r="K31" s="104" t="str">
        <f t="shared" si="13"/>
        <v/>
      </c>
      <c r="L31" s="104" t="str">
        <f t="shared" si="14"/>
        <v/>
      </c>
      <c r="M31" s="104" t="str">
        <f t="shared" si="15"/>
        <v/>
      </c>
      <c r="N31" s="104" t="str">
        <f t="shared" si="16"/>
        <v/>
      </c>
      <c r="O31" s="104" t="str">
        <f t="shared" si="17"/>
        <v/>
      </c>
      <c r="P31" s="104" t="str">
        <f t="shared" si="18"/>
        <v/>
      </c>
      <c r="Q31" s="104" t="str">
        <f t="shared" si="19"/>
        <v/>
      </c>
      <c r="R31" s="104" t="str">
        <f t="shared" si="20"/>
        <v/>
      </c>
      <c r="S31" s="104" t="str">
        <f t="shared" si="21"/>
        <v/>
      </c>
      <c r="T31" s="104" t="str">
        <f t="shared" si="22"/>
        <v/>
      </c>
      <c r="U31" s="104" t="str">
        <f t="shared" si="23"/>
        <v/>
      </c>
      <c r="V31" s="104" t="str">
        <f t="shared" si="24"/>
        <v/>
      </c>
      <c r="W31" s="104" t="str">
        <f t="shared" si="25"/>
        <v/>
      </c>
      <c r="X31" s="104" t="str">
        <f t="shared" si="26"/>
        <v/>
      </c>
      <c r="Y31" s="104" t="str">
        <f t="shared" si="27"/>
        <v/>
      </c>
      <c r="Z31" s="104" t="str">
        <f t="shared" si="28"/>
        <v/>
      </c>
      <c r="AA31" s="104" t="str">
        <f t="shared" si="29"/>
        <v/>
      </c>
      <c r="AB31" s="104" t="str">
        <f t="shared" si="30"/>
        <v/>
      </c>
      <c r="AC31" s="104" t="str">
        <f t="shared" si="31"/>
        <v/>
      </c>
      <c r="AD31" s="104" t="str">
        <f t="shared" si="32"/>
        <v/>
      </c>
      <c r="AE31" s="105" t="str">
        <f t="shared" si="33"/>
        <v/>
      </c>
      <c r="AF31" s="106" t="str">
        <f t="shared" si="34"/>
        <v>-</v>
      </c>
      <c r="AG31" s="71"/>
      <c r="AH31" s="71" t="s">
        <v>26</v>
      </c>
      <c r="AI31" s="91">
        <f t="shared" si="35"/>
        <v>0</v>
      </c>
      <c r="AJ31" s="110">
        <f t="shared" si="36"/>
        <v>0</v>
      </c>
      <c r="AK31" s="102" t="str">
        <f t="shared" si="9"/>
        <v/>
      </c>
      <c r="AL31" s="102">
        <f t="shared" si="9"/>
        <v>0</v>
      </c>
      <c r="AM31" s="102" t="str">
        <f t="shared" si="9"/>
        <v/>
      </c>
      <c r="AN31" s="102" t="str">
        <f t="shared" si="9"/>
        <v/>
      </c>
      <c r="AO31" s="102">
        <f t="shared" si="9"/>
        <v>0</v>
      </c>
      <c r="AP31" s="102" t="str">
        <f t="shared" si="9"/>
        <v/>
      </c>
      <c r="AQ31" s="102" t="str">
        <f t="shared" si="9"/>
        <v/>
      </c>
      <c r="AR31" s="102">
        <f t="shared" si="9"/>
        <v>0</v>
      </c>
      <c r="AS31" s="102">
        <f t="shared" si="9"/>
        <v>0</v>
      </c>
      <c r="AT31" s="102" t="str">
        <f t="shared" si="9"/>
        <v/>
      </c>
      <c r="AU31" s="102">
        <f t="shared" si="9"/>
        <v>0</v>
      </c>
      <c r="AV31" s="102" t="str">
        <f t="shared" si="9"/>
        <v/>
      </c>
      <c r="AW31" s="102" t="str">
        <f t="shared" si="9"/>
        <v/>
      </c>
      <c r="AX31" s="102">
        <f t="shared" si="9"/>
        <v>0</v>
      </c>
      <c r="AY31" s="102">
        <f t="shared" si="9"/>
        <v>0</v>
      </c>
      <c r="AZ31" s="102" t="str">
        <f t="shared" si="9"/>
        <v/>
      </c>
      <c r="BA31" s="102">
        <f t="shared" si="9"/>
        <v>0</v>
      </c>
      <c r="BB31" s="102">
        <f t="shared" si="9"/>
        <v>0</v>
      </c>
      <c r="BC31" s="102" t="str">
        <f t="shared" si="9"/>
        <v/>
      </c>
      <c r="BD31" s="102">
        <f t="shared" si="9"/>
        <v>0</v>
      </c>
      <c r="BE31" s="111" t="str">
        <f t="shared" si="9"/>
        <v/>
      </c>
      <c r="BF31" s="71"/>
      <c r="BG31" s="71"/>
      <c r="BH31" s="71"/>
      <c r="BI31" s="71"/>
      <c r="BJ31" s="71"/>
      <c r="BK31" s="71"/>
      <c r="BL31" s="71"/>
      <c r="BM31" s="70"/>
      <c r="BN31" s="70"/>
      <c r="BO31" s="70"/>
      <c r="BP31" s="70"/>
      <c r="BQ31" s="70"/>
      <c r="BR31" s="70"/>
      <c r="BS31" s="70"/>
    </row>
    <row r="32" spans="1:71" x14ac:dyDescent="0.2">
      <c r="A32" s="70"/>
      <c r="B32" s="103" t="s">
        <v>36</v>
      </c>
      <c r="C32" s="97"/>
      <c r="D32" s="98"/>
      <c r="E32" s="98" t="s">
        <v>8</v>
      </c>
      <c r="F32" s="98"/>
      <c r="G32" s="98"/>
      <c r="H32" s="99"/>
      <c r="I32" s="100"/>
      <c r="J32" s="104" t="str">
        <f t="shared" si="12"/>
        <v/>
      </c>
      <c r="K32" s="104" t="str">
        <f t="shared" si="13"/>
        <v/>
      </c>
      <c r="L32" s="104" t="str">
        <f t="shared" si="14"/>
        <v/>
      </c>
      <c r="M32" s="104" t="str">
        <f t="shared" si="15"/>
        <v/>
      </c>
      <c r="N32" s="104" t="str">
        <f t="shared" si="16"/>
        <v/>
      </c>
      <c r="O32" s="104" t="str">
        <f t="shared" si="17"/>
        <v/>
      </c>
      <c r="P32" s="104" t="str">
        <f t="shared" si="18"/>
        <v/>
      </c>
      <c r="Q32" s="104" t="str">
        <f t="shared" si="19"/>
        <v/>
      </c>
      <c r="R32" s="104" t="str">
        <f t="shared" si="20"/>
        <v/>
      </c>
      <c r="S32" s="104" t="str">
        <f t="shared" si="21"/>
        <v/>
      </c>
      <c r="T32" s="104" t="str">
        <f t="shared" si="22"/>
        <v/>
      </c>
      <c r="U32" s="104" t="str">
        <f t="shared" si="23"/>
        <v/>
      </c>
      <c r="V32" s="104" t="str">
        <f t="shared" si="24"/>
        <v/>
      </c>
      <c r="W32" s="104" t="str">
        <f t="shared" si="25"/>
        <v/>
      </c>
      <c r="X32" s="104" t="str">
        <f t="shared" si="26"/>
        <v/>
      </c>
      <c r="Y32" s="104" t="str">
        <f t="shared" si="27"/>
        <v/>
      </c>
      <c r="Z32" s="104" t="str">
        <f t="shared" si="28"/>
        <v/>
      </c>
      <c r="AA32" s="104" t="str">
        <f t="shared" si="29"/>
        <v/>
      </c>
      <c r="AB32" s="104" t="str">
        <f t="shared" si="30"/>
        <v/>
      </c>
      <c r="AC32" s="104" t="str">
        <f t="shared" si="31"/>
        <v/>
      </c>
      <c r="AD32" s="104" t="str">
        <f t="shared" si="32"/>
        <v/>
      </c>
      <c r="AE32" s="105" t="str">
        <f t="shared" si="33"/>
        <v/>
      </c>
      <c r="AF32" s="106" t="str">
        <f t="shared" si="34"/>
        <v>-</v>
      </c>
      <c r="AG32" s="71"/>
      <c r="AH32" s="71" t="s">
        <v>19</v>
      </c>
      <c r="AI32" s="91">
        <f t="shared" si="35"/>
        <v>0</v>
      </c>
      <c r="AJ32" s="110">
        <f t="shared" si="36"/>
        <v>0</v>
      </c>
      <c r="AK32" s="102" t="str">
        <f t="shared" si="9"/>
        <v/>
      </c>
      <c r="AL32" s="102" t="str">
        <f t="shared" si="9"/>
        <v/>
      </c>
      <c r="AM32" s="102">
        <f t="shared" si="9"/>
        <v>0</v>
      </c>
      <c r="AN32" s="102" t="str">
        <f t="shared" si="9"/>
        <v/>
      </c>
      <c r="AO32" s="102" t="str">
        <f t="shared" si="9"/>
        <v/>
      </c>
      <c r="AP32" s="102">
        <f t="shared" si="9"/>
        <v>0</v>
      </c>
      <c r="AQ32" s="102" t="str">
        <f t="shared" si="9"/>
        <v/>
      </c>
      <c r="AR32" s="102">
        <f t="shared" si="9"/>
        <v>0</v>
      </c>
      <c r="AS32" s="102" t="str">
        <f t="shared" si="9"/>
        <v/>
      </c>
      <c r="AT32" s="102">
        <f t="shared" si="9"/>
        <v>0</v>
      </c>
      <c r="AU32" s="102" t="str">
        <f t="shared" si="9"/>
        <v/>
      </c>
      <c r="AV32" s="102">
        <f t="shared" si="9"/>
        <v>0</v>
      </c>
      <c r="AW32" s="102" t="str">
        <f t="shared" si="9"/>
        <v/>
      </c>
      <c r="AX32" s="102">
        <f t="shared" si="9"/>
        <v>0</v>
      </c>
      <c r="AY32" s="102" t="str">
        <f t="shared" si="9"/>
        <v/>
      </c>
      <c r="AZ32" s="102">
        <f t="shared" si="9"/>
        <v>0</v>
      </c>
      <c r="BA32" s="102">
        <f t="shared" si="9"/>
        <v>0</v>
      </c>
      <c r="BB32" s="102" t="str">
        <f t="shared" si="9"/>
        <v/>
      </c>
      <c r="BC32" s="102">
        <f t="shared" si="9"/>
        <v>0</v>
      </c>
      <c r="BD32" s="102">
        <f t="shared" si="9"/>
        <v>0</v>
      </c>
      <c r="BE32" s="111" t="str">
        <f t="shared" si="9"/>
        <v/>
      </c>
      <c r="BF32" s="71"/>
      <c r="BG32" s="71"/>
      <c r="BH32" s="71"/>
      <c r="BI32" s="71"/>
      <c r="BJ32" s="71"/>
      <c r="BK32" s="71"/>
      <c r="BL32" s="71"/>
      <c r="BM32" s="70"/>
      <c r="BN32" s="70"/>
      <c r="BO32" s="70"/>
      <c r="BP32" s="70"/>
      <c r="BQ32" s="70"/>
      <c r="BR32" s="70"/>
      <c r="BS32" s="70"/>
    </row>
    <row r="33" spans="1:71" x14ac:dyDescent="0.2">
      <c r="A33" s="70"/>
      <c r="B33" s="103" t="s">
        <v>37</v>
      </c>
      <c r="C33" s="97"/>
      <c r="D33" s="98"/>
      <c r="E33" s="98" t="s">
        <v>9</v>
      </c>
      <c r="F33" s="98"/>
      <c r="G33" s="98"/>
      <c r="H33" s="99"/>
      <c r="I33" s="100"/>
      <c r="J33" s="104" t="str">
        <f t="shared" si="12"/>
        <v/>
      </c>
      <c r="K33" s="104" t="str">
        <f t="shared" si="13"/>
        <v/>
      </c>
      <c r="L33" s="104" t="str">
        <f t="shared" si="14"/>
        <v/>
      </c>
      <c r="M33" s="104" t="str">
        <f t="shared" si="15"/>
        <v/>
      </c>
      <c r="N33" s="104" t="str">
        <f t="shared" si="16"/>
        <v/>
      </c>
      <c r="O33" s="104" t="str">
        <f t="shared" si="17"/>
        <v/>
      </c>
      <c r="P33" s="104" t="str">
        <f t="shared" si="18"/>
        <v/>
      </c>
      <c r="Q33" s="104" t="str">
        <f t="shared" si="19"/>
        <v/>
      </c>
      <c r="R33" s="104" t="str">
        <f t="shared" si="20"/>
        <v/>
      </c>
      <c r="S33" s="104" t="str">
        <f t="shared" si="21"/>
        <v/>
      </c>
      <c r="T33" s="104" t="str">
        <f t="shared" si="22"/>
        <v/>
      </c>
      <c r="U33" s="104" t="str">
        <f t="shared" si="23"/>
        <v/>
      </c>
      <c r="V33" s="104" t="str">
        <f t="shared" si="24"/>
        <v/>
      </c>
      <c r="W33" s="104" t="str">
        <f t="shared" si="25"/>
        <v/>
      </c>
      <c r="X33" s="104" t="str">
        <f t="shared" si="26"/>
        <v/>
      </c>
      <c r="Y33" s="104" t="str">
        <f t="shared" si="27"/>
        <v/>
      </c>
      <c r="Z33" s="104" t="str">
        <f t="shared" si="28"/>
        <v/>
      </c>
      <c r="AA33" s="104" t="str">
        <f t="shared" si="29"/>
        <v/>
      </c>
      <c r="AB33" s="104" t="str">
        <f t="shared" si="30"/>
        <v/>
      </c>
      <c r="AC33" s="104" t="str">
        <f t="shared" si="31"/>
        <v/>
      </c>
      <c r="AD33" s="104" t="str">
        <f t="shared" si="32"/>
        <v/>
      </c>
      <c r="AE33" s="105" t="str">
        <f t="shared" si="33"/>
        <v/>
      </c>
      <c r="AF33" s="106" t="str">
        <f t="shared" si="34"/>
        <v>-</v>
      </c>
      <c r="AG33" s="71"/>
      <c r="AH33" s="71" t="s">
        <v>27</v>
      </c>
      <c r="AI33" s="91">
        <f t="shared" si="35"/>
        <v>0</v>
      </c>
      <c r="AJ33" s="110">
        <f t="shared" si="36"/>
        <v>0</v>
      </c>
      <c r="AK33" s="102" t="str">
        <f t="shared" si="9"/>
        <v/>
      </c>
      <c r="AL33" s="102" t="str">
        <f t="shared" si="9"/>
        <v/>
      </c>
      <c r="AM33" s="102" t="str">
        <f t="shared" si="9"/>
        <v/>
      </c>
      <c r="AN33" s="102">
        <f t="shared" si="9"/>
        <v>0</v>
      </c>
      <c r="AO33" s="102" t="str">
        <f t="shared" si="9"/>
        <v/>
      </c>
      <c r="AP33" s="102" t="str">
        <f t="shared" si="9"/>
        <v/>
      </c>
      <c r="AQ33" s="102">
        <f t="shared" si="9"/>
        <v>0</v>
      </c>
      <c r="AR33" s="102" t="str">
        <f t="shared" si="9"/>
        <v/>
      </c>
      <c r="AS33" s="102">
        <f t="shared" si="9"/>
        <v>0</v>
      </c>
      <c r="AT33" s="102">
        <f t="shared" si="9"/>
        <v>0</v>
      </c>
      <c r="AU33" s="102" t="str">
        <f t="shared" si="9"/>
        <v/>
      </c>
      <c r="AV33" s="102" t="str">
        <f t="shared" si="9"/>
        <v/>
      </c>
      <c r="AW33" s="102">
        <f t="shared" si="9"/>
        <v>0</v>
      </c>
      <c r="AX33" s="102" t="str">
        <f t="shared" si="9"/>
        <v/>
      </c>
      <c r="AY33" s="102">
        <f t="shared" si="9"/>
        <v>0</v>
      </c>
      <c r="AZ33" s="102">
        <f t="shared" si="9"/>
        <v>0</v>
      </c>
      <c r="BA33" s="102" t="str">
        <f t="shared" si="9"/>
        <v/>
      </c>
      <c r="BB33" s="102">
        <f t="shared" si="9"/>
        <v>0</v>
      </c>
      <c r="BC33" s="102">
        <f t="shared" si="9"/>
        <v>0</v>
      </c>
      <c r="BD33" s="102">
        <f t="shared" si="9"/>
        <v>0</v>
      </c>
      <c r="BE33" s="111" t="str">
        <f t="shared" si="9"/>
        <v/>
      </c>
      <c r="BF33" s="71"/>
      <c r="BG33" s="71"/>
      <c r="BH33" s="71"/>
      <c r="BI33" s="71"/>
      <c r="BJ33" s="71"/>
      <c r="BK33" s="71"/>
      <c r="BL33" s="71"/>
      <c r="BM33" s="70"/>
      <c r="BN33" s="70"/>
      <c r="BO33" s="70"/>
      <c r="BP33" s="70"/>
      <c r="BQ33" s="70"/>
      <c r="BR33" s="70"/>
      <c r="BS33" s="70"/>
    </row>
    <row r="34" spans="1:71" x14ac:dyDescent="0.2">
      <c r="A34" s="70"/>
      <c r="B34" s="103" t="s">
        <v>38</v>
      </c>
      <c r="C34" s="97"/>
      <c r="D34" s="98"/>
      <c r="E34" s="98" t="s">
        <v>10</v>
      </c>
      <c r="F34" s="98"/>
      <c r="G34" s="98"/>
      <c r="H34" s="99"/>
      <c r="I34" s="100"/>
      <c r="J34" s="104" t="str">
        <f t="shared" si="12"/>
        <v/>
      </c>
      <c r="K34" s="104" t="str">
        <f t="shared" si="13"/>
        <v/>
      </c>
      <c r="L34" s="104" t="str">
        <f t="shared" si="14"/>
        <v/>
      </c>
      <c r="M34" s="104" t="str">
        <f t="shared" si="15"/>
        <v/>
      </c>
      <c r="N34" s="104" t="str">
        <f t="shared" si="16"/>
        <v/>
      </c>
      <c r="O34" s="104" t="str">
        <f t="shared" si="17"/>
        <v/>
      </c>
      <c r="P34" s="104" t="str">
        <f t="shared" si="18"/>
        <v/>
      </c>
      <c r="Q34" s="104" t="str">
        <f t="shared" si="19"/>
        <v/>
      </c>
      <c r="R34" s="104" t="str">
        <f t="shared" si="20"/>
        <v/>
      </c>
      <c r="S34" s="104" t="str">
        <f t="shared" si="21"/>
        <v/>
      </c>
      <c r="T34" s="104" t="str">
        <f t="shared" si="22"/>
        <v/>
      </c>
      <c r="U34" s="104" t="str">
        <f t="shared" si="23"/>
        <v/>
      </c>
      <c r="V34" s="104" t="str">
        <f t="shared" si="24"/>
        <v/>
      </c>
      <c r="W34" s="104" t="str">
        <f t="shared" si="25"/>
        <v/>
      </c>
      <c r="X34" s="104" t="str">
        <f t="shared" si="26"/>
        <v/>
      </c>
      <c r="Y34" s="104" t="str">
        <f t="shared" si="27"/>
        <v/>
      </c>
      <c r="Z34" s="104" t="str">
        <f t="shared" si="28"/>
        <v/>
      </c>
      <c r="AA34" s="104" t="str">
        <f t="shared" si="29"/>
        <v/>
      </c>
      <c r="AB34" s="104" t="str">
        <f t="shared" si="30"/>
        <v/>
      </c>
      <c r="AC34" s="104" t="str">
        <f t="shared" si="31"/>
        <v/>
      </c>
      <c r="AD34" s="104" t="str">
        <f t="shared" si="32"/>
        <v/>
      </c>
      <c r="AE34" s="105" t="str">
        <f t="shared" si="33"/>
        <v/>
      </c>
      <c r="AF34" s="106" t="str">
        <f t="shared" si="34"/>
        <v>-</v>
      </c>
      <c r="AG34" s="71"/>
      <c r="AH34" s="71" t="s">
        <v>21</v>
      </c>
      <c r="AI34" s="91">
        <f t="shared" si="35"/>
        <v>0</v>
      </c>
      <c r="AJ34" s="110" t="str">
        <f t="shared" si="36"/>
        <v/>
      </c>
      <c r="AK34" s="102">
        <f t="shared" si="9"/>
        <v>0</v>
      </c>
      <c r="AL34" s="102">
        <f t="shared" si="9"/>
        <v>0</v>
      </c>
      <c r="AM34" s="102" t="str">
        <f t="shared" si="9"/>
        <v/>
      </c>
      <c r="AN34" s="102" t="str">
        <f t="shared" si="9"/>
        <v/>
      </c>
      <c r="AO34" s="102" t="str">
        <f t="shared" si="9"/>
        <v/>
      </c>
      <c r="AP34" s="102" t="str">
        <f t="shared" si="9"/>
        <v/>
      </c>
      <c r="AQ34" s="102">
        <f t="shared" si="9"/>
        <v>0</v>
      </c>
      <c r="AR34" s="102">
        <f t="shared" si="9"/>
        <v>0</v>
      </c>
      <c r="AS34" s="102" t="str">
        <f t="shared" si="9"/>
        <v/>
      </c>
      <c r="AT34" s="102">
        <f t="shared" si="9"/>
        <v>0</v>
      </c>
      <c r="AU34" s="102" t="str">
        <f t="shared" si="9"/>
        <v/>
      </c>
      <c r="AV34" s="102">
        <f t="shared" si="9"/>
        <v>0</v>
      </c>
      <c r="AW34" s="102" t="str">
        <f t="shared" si="9"/>
        <v/>
      </c>
      <c r="AX34" s="102" t="str">
        <f t="shared" si="9"/>
        <v/>
      </c>
      <c r="AY34" s="102">
        <f t="shared" si="9"/>
        <v>0</v>
      </c>
      <c r="AZ34" s="102">
        <f t="shared" si="9"/>
        <v>0</v>
      </c>
      <c r="BA34" s="102">
        <f t="shared" si="9"/>
        <v>0</v>
      </c>
      <c r="BB34" s="102">
        <f t="shared" si="9"/>
        <v>0</v>
      </c>
      <c r="BC34" s="102" t="str">
        <f t="shared" si="9"/>
        <v/>
      </c>
      <c r="BD34" s="102" t="str">
        <f t="shared" si="9"/>
        <v/>
      </c>
      <c r="BE34" s="111">
        <f t="shared" si="9"/>
        <v>0</v>
      </c>
      <c r="BF34" s="71"/>
      <c r="BG34" s="71"/>
      <c r="BH34" s="71"/>
      <c r="BI34" s="71"/>
      <c r="BJ34" s="71"/>
      <c r="BK34" s="71"/>
      <c r="BL34" s="71"/>
      <c r="BM34" s="70"/>
      <c r="BN34" s="70"/>
      <c r="BO34" s="70"/>
      <c r="BP34" s="70"/>
      <c r="BQ34" s="70"/>
      <c r="BR34" s="70"/>
      <c r="BS34" s="70"/>
    </row>
    <row r="35" spans="1:71" x14ac:dyDescent="0.2">
      <c r="A35" s="70"/>
      <c r="B35" s="103" t="s">
        <v>39</v>
      </c>
      <c r="C35" s="97"/>
      <c r="D35" s="98"/>
      <c r="E35" s="98" t="s">
        <v>11</v>
      </c>
      <c r="F35" s="98"/>
      <c r="G35" s="98"/>
      <c r="H35" s="99"/>
      <c r="I35" s="100"/>
      <c r="J35" s="104" t="str">
        <f t="shared" si="12"/>
        <v/>
      </c>
      <c r="K35" s="104" t="str">
        <f t="shared" si="13"/>
        <v/>
      </c>
      <c r="L35" s="104" t="str">
        <f t="shared" si="14"/>
        <v/>
      </c>
      <c r="M35" s="104" t="str">
        <f t="shared" si="15"/>
        <v/>
      </c>
      <c r="N35" s="104" t="str">
        <f t="shared" si="16"/>
        <v/>
      </c>
      <c r="O35" s="104" t="str">
        <f t="shared" si="17"/>
        <v/>
      </c>
      <c r="P35" s="104" t="str">
        <f t="shared" si="18"/>
        <v/>
      </c>
      <c r="Q35" s="104" t="str">
        <f t="shared" si="19"/>
        <v/>
      </c>
      <c r="R35" s="104" t="str">
        <f t="shared" si="20"/>
        <v/>
      </c>
      <c r="S35" s="104" t="str">
        <f t="shared" si="21"/>
        <v/>
      </c>
      <c r="T35" s="104" t="str">
        <f t="shared" si="22"/>
        <v/>
      </c>
      <c r="U35" s="104" t="str">
        <f t="shared" si="23"/>
        <v/>
      </c>
      <c r="V35" s="104" t="str">
        <f t="shared" si="24"/>
        <v/>
      </c>
      <c r="W35" s="104" t="str">
        <f t="shared" si="25"/>
        <v/>
      </c>
      <c r="X35" s="104" t="str">
        <f t="shared" si="26"/>
        <v/>
      </c>
      <c r="Y35" s="104" t="str">
        <f t="shared" si="27"/>
        <v/>
      </c>
      <c r="Z35" s="104" t="str">
        <f t="shared" si="28"/>
        <v/>
      </c>
      <c r="AA35" s="104" t="str">
        <f t="shared" si="29"/>
        <v/>
      </c>
      <c r="AB35" s="104" t="str">
        <f t="shared" si="30"/>
        <v/>
      </c>
      <c r="AC35" s="104" t="str">
        <f t="shared" si="31"/>
        <v/>
      </c>
      <c r="AD35" s="104" t="str">
        <f t="shared" si="32"/>
        <v/>
      </c>
      <c r="AE35" s="105" t="str">
        <f t="shared" si="33"/>
        <v/>
      </c>
      <c r="AF35" s="106" t="str">
        <f t="shared" si="34"/>
        <v>-</v>
      </c>
      <c r="AG35" s="71"/>
      <c r="AH35" s="71" t="s">
        <v>28</v>
      </c>
      <c r="AI35" s="91">
        <f t="shared" si="35"/>
        <v>0</v>
      </c>
      <c r="AJ35" s="110" t="str">
        <f t="shared" si="36"/>
        <v/>
      </c>
      <c r="AK35" s="102">
        <f t="shared" si="9"/>
        <v>0</v>
      </c>
      <c r="AL35" s="102" t="str">
        <f t="shared" si="9"/>
        <v/>
      </c>
      <c r="AM35" s="102">
        <f t="shared" si="9"/>
        <v>0</v>
      </c>
      <c r="AN35" s="102" t="str">
        <f t="shared" si="9"/>
        <v/>
      </c>
      <c r="AO35" s="102">
        <f t="shared" si="9"/>
        <v>0</v>
      </c>
      <c r="AP35" s="102" t="str">
        <f t="shared" si="9"/>
        <v/>
      </c>
      <c r="AQ35" s="102" t="str">
        <f t="shared" si="9"/>
        <v/>
      </c>
      <c r="AR35" s="102" t="str">
        <f t="shared" si="9"/>
        <v/>
      </c>
      <c r="AS35" s="102">
        <f t="shared" si="9"/>
        <v>0</v>
      </c>
      <c r="AT35" s="102">
        <f t="shared" si="9"/>
        <v>0</v>
      </c>
      <c r="AU35" s="102" t="str">
        <f t="shared" si="9"/>
        <v/>
      </c>
      <c r="AV35" s="102" t="str">
        <f t="shared" si="9"/>
        <v/>
      </c>
      <c r="AW35" s="102">
        <f t="shared" si="9"/>
        <v>0</v>
      </c>
      <c r="AX35" s="102">
        <f t="shared" si="9"/>
        <v>0</v>
      </c>
      <c r="AY35" s="102">
        <f t="shared" si="9"/>
        <v>0</v>
      </c>
      <c r="AZ35" s="102" t="str">
        <f t="shared" si="9"/>
        <v/>
      </c>
      <c r="BA35" s="102">
        <f t="shared" si="9"/>
        <v>0</v>
      </c>
      <c r="BB35" s="102" t="str">
        <f t="shared" si="9"/>
        <v/>
      </c>
      <c r="BC35" s="102">
        <f t="shared" si="9"/>
        <v>0</v>
      </c>
      <c r="BD35" s="102" t="str">
        <f t="shared" si="9"/>
        <v/>
      </c>
      <c r="BE35" s="111">
        <f t="shared" si="9"/>
        <v>0</v>
      </c>
      <c r="BF35" s="71"/>
      <c r="BG35" s="71"/>
      <c r="BH35" s="71"/>
      <c r="BI35" s="71"/>
      <c r="BJ35" s="71"/>
      <c r="BK35" s="71"/>
      <c r="BL35" s="71"/>
      <c r="BM35" s="70"/>
      <c r="BN35" s="70"/>
      <c r="BO35" s="70"/>
      <c r="BP35" s="70"/>
      <c r="BQ35" s="70"/>
      <c r="BR35" s="70"/>
      <c r="BS35" s="70"/>
    </row>
    <row r="36" spans="1:71" x14ac:dyDescent="0.2">
      <c r="A36" s="70"/>
      <c r="B36" s="103" t="s">
        <v>40</v>
      </c>
      <c r="C36" s="97"/>
      <c r="D36" s="98"/>
      <c r="E36" s="98" t="s">
        <v>12</v>
      </c>
      <c r="F36" s="98"/>
      <c r="G36" s="98"/>
      <c r="H36" s="99"/>
      <c r="I36" s="100"/>
      <c r="J36" s="104" t="str">
        <f t="shared" si="12"/>
        <v/>
      </c>
      <c r="K36" s="104" t="str">
        <f t="shared" si="13"/>
        <v/>
      </c>
      <c r="L36" s="104" t="str">
        <f t="shared" si="14"/>
        <v/>
      </c>
      <c r="M36" s="104" t="str">
        <f t="shared" si="15"/>
        <v/>
      </c>
      <c r="N36" s="104" t="str">
        <f t="shared" si="16"/>
        <v/>
      </c>
      <c r="O36" s="104" t="str">
        <f t="shared" si="17"/>
        <v/>
      </c>
      <c r="P36" s="104" t="str">
        <f t="shared" si="18"/>
        <v/>
      </c>
      <c r="Q36" s="104" t="str">
        <f t="shared" si="19"/>
        <v/>
      </c>
      <c r="R36" s="104" t="str">
        <f t="shared" si="20"/>
        <v/>
      </c>
      <c r="S36" s="104" t="str">
        <f t="shared" si="21"/>
        <v/>
      </c>
      <c r="T36" s="104" t="str">
        <f t="shared" si="22"/>
        <v/>
      </c>
      <c r="U36" s="104" t="str">
        <f t="shared" si="23"/>
        <v/>
      </c>
      <c r="V36" s="104" t="str">
        <f t="shared" si="24"/>
        <v/>
      </c>
      <c r="W36" s="104" t="str">
        <f t="shared" si="25"/>
        <v/>
      </c>
      <c r="X36" s="104" t="str">
        <f t="shared" si="26"/>
        <v/>
      </c>
      <c r="Y36" s="104" t="str">
        <f t="shared" si="27"/>
        <v/>
      </c>
      <c r="Z36" s="104" t="str">
        <f t="shared" si="28"/>
        <v/>
      </c>
      <c r="AA36" s="104" t="str">
        <f t="shared" si="29"/>
        <v/>
      </c>
      <c r="AB36" s="104" t="str">
        <f t="shared" si="30"/>
        <v/>
      </c>
      <c r="AC36" s="104" t="str">
        <f t="shared" si="31"/>
        <v/>
      </c>
      <c r="AD36" s="104" t="str">
        <f t="shared" si="32"/>
        <v/>
      </c>
      <c r="AE36" s="105" t="str">
        <f t="shared" si="33"/>
        <v/>
      </c>
      <c r="AF36" s="106" t="str">
        <f t="shared" si="34"/>
        <v>-</v>
      </c>
      <c r="AG36" s="71"/>
      <c r="AH36" s="71" t="s">
        <v>23</v>
      </c>
      <c r="AI36" s="91">
        <f t="shared" si="35"/>
        <v>0</v>
      </c>
      <c r="AJ36" s="110" t="str">
        <f t="shared" si="36"/>
        <v/>
      </c>
      <c r="AK36" s="102">
        <f t="shared" si="9"/>
        <v>0</v>
      </c>
      <c r="AL36" s="102" t="str">
        <f t="shared" si="9"/>
        <v/>
      </c>
      <c r="AM36" s="102" t="str">
        <f t="shared" si="9"/>
        <v/>
      </c>
      <c r="AN36" s="102">
        <f t="shared" si="9"/>
        <v>0</v>
      </c>
      <c r="AO36" s="102" t="str">
        <f t="shared" si="9"/>
        <v/>
      </c>
      <c r="AP36" s="102">
        <f t="shared" si="9"/>
        <v>0</v>
      </c>
      <c r="AQ36" s="102" t="str">
        <f t="shared" si="9"/>
        <v/>
      </c>
      <c r="AR36" s="102">
        <f t="shared" si="9"/>
        <v>0</v>
      </c>
      <c r="AS36" s="102">
        <f t="shared" si="9"/>
        <v>0</v>
      </c>
      <c r="AT36" s="102" t="str">
        <f t="shared" si="9"/>
        <v/>
      </c>
      <c r="AU36" s="102">
        <f t="shared" si="9"/>
        <v>0</v>
      </c>
      <c r="AV36" s="102" t="str">
        <f t="shared" si="9"/>
        <v/>
      </c>
      <c r="AW36" s="102" t="str">
        <f t="shared" si="9"/>
        <v/>
      </c>
      <c r="AX36" s="102">
        <f t="shared" si="9"/>
        <v>0</v>
      </c>
      <c r="AY36" s="102" t="str">
        <f t="shared" si="9"/>
        <v/>
      </c>
      <c r="AZ36" s="102">
        <f t="shared" si="9"/>
        <v>0</v>
      </c>
      <c r="BA36" s="102" t="str">
        <f t="shared" si="9"/>
        <v/>
      </c>
      <c r="BB36" s="102">
        <f t="shared" si="9"/>
        <v>0</v>
      </c>
      <c r="BC36" s="102">
        <f t="shared" si="9"/>
        <v>0</v>
      </c>
      <c r="BD36" s="102" t="str">
        <f t="shared" si="9"/>
        <v/>
      </c>
      <c r="BE36" s="111">
        <f t="shared" si="9"/>
        <v>0</v>
      </c>
      <c r="BF36" s="71"/>
      <c r="BG36" s="71"/>
      <c r="BH36" s="71"/>
      <c r="BI36" s="71"/>
      <c r="BJ36" s="71"/>
      <c r="BK36" s="71"/>
      <c r="BL36" s="71"/>
      <c r="BM36" s="70"/>
      <c r="BN36" s="70"/>
      <c r="BO36" s="70"/>
      <c r="BP36" s="70"/>
      <c r="BQ36" s="70"/>
      <c r="BR36" s="70"/>
      <c r="BS36" s="70"/>
    </row>
    <row r="37" spans="1:71" x14ac:dyDescent="0.2">
      <c r="A37" s="70"/>
      <c r="B37" s="103" t="s">
        <v>41</v>
      </c>
      <c r="C37" s="112"/>
      <c r="D37" s="98"/>
      <c r="E37" s="98" t="s">
        <v>13</v>
      </c>
      <c r="F37" s="98"/>
      <c r="G37" s="98"/>
      <c r="H37" s="99"/>
      <c r="I37" s="100"/>
      <c r="J37" s="104" t="str">
        <f>IF(AJ50="","",AJ50)</f>
        <v/>
      </c>
      <c r="K37" s="104" t="str">
        <f t="shared" si="13"/>
        <v/>
      </c>
      <c r="L37" s="104" t="str">
        <f t="shared" si="14"/>
        <v/>
      </c>
      <c r="M37" s="104" t="str">
        <f t="shared" si="15"/>
        <v/>
      </c>
      <c r="N37" s="104" t="str">
        <f t="shared" si="16"/>
        <v/>
      </c>
      <c r="O37" s="104" t="str">
        <f t="shared" si="17"/>
        <v/>
      </c>
      <c r="P37" s="104" t="str">
        <f t="shared" si="18"/>
        <v/>
      </c>
      <c r="Q37" s="104" t="str">
        <f t="shared" si="19"/>
        <v/>
      </c>
      <c r="R37" s="104" t="str">
        <f t="shared" si="20"/>
        <v/>
      </c>
      <c r="S37" s="104" t="str">
        <f t="shared" si="21"/>
        <v/>
      </c>
      <c r="T37" s="104" t="str">
        <f t="shared" si="22"/>
        <v/>
      </c>
      <c r="U37" s="104" t="str">
        <f t="shared" si="23"/>
        <v/>
      </c>
      <c r="V37" s="104" t="str">
        <f t="shared" si="24"/>
        <v/>
      </c>
      <c r="W37" s="104" t="str">
        <f t="shared" si="25"/>
        <v/>
      </c>
      <c r="X37" s="104" t="str">
        <f t="shared" si="26"/>
        <v/>
      </c>
      <c r="Y37" s="104" t="str">
        <f t="shared" si="27"/>
        <v/>
      </c>
      <c r="Z37" s="104" t="str">
        <f t="shared" si="28"/>
        <v/>
      </c>
      <c r="AA37" s="104" t="str">
        <f t="shared" si="29"/>
        <v/>
      </c>
      <c r="AB37" s="104" t="str">
        <f t="shared" si="30"/>
        <v/>
      </c>
      <c r="AC37" s="104" t="str">
        <f t="shared" si="31"/>
        <v/>
      </c>
      <c r="AD37" s="104" t="str">
        <f t="shared" si="32"/>
        <v/>
      </c>
      <c r="AE37" s="104" t="str">
        <f t="shared" si="33"/>
        <v/>
      </c>
      <c r="AF37" s="106" t="str">
        <f t="shared" si="34"/>
        <v>-</v>
      </c>
      <c r="AG37" s="71"/>
      <c r="AH37" s="71" t="s">
        <v>29</v>
      </c>
      <c r="AI37" s="91">
        <f t="shared" si="35"/>
        <v>0</v>
      </c>
      <c r="AJ37" s="110" t="str">
        <f t="shared" si="36"/>
        <v/>
      </c>
      <c r="AK37" s="102" t="str">
        <f t="shared" si="9"/>
        <v/>
      </c>
      <c r="AL37" s="102">
        <f t="shared" si="9"/>
        <v>0</v>
      </c>
      <c r="AM37" s="102">
        <f t="shared" si="9"/>
        <v>0</v>
      </c>
      <c r="AN37" s="102" t="str">
        <f t="shared" si="9"/>
        <v/>
      </c>
      <c r="AO37" s="102" t="str">
        <f t="shared" si="9"/>
        <v/>
      </c>
      <c r="AP37" s="102">
        <f t="shared" si="9"/>
        <v>0</v>
      </c>
      <c r="AQ37" s="102">
        <f t="shared" si="9"/>
        <v>0</v>
      </c>
      <c r="AR37" s="102" t="str">
        <f t="shared" si="9"/>
        <v/>
      </c>
      <c r="AS37" s="102">
        <f t="shared" si="9"/>
        <v>0</v>
      </c>
      <c r="AT37" s="102" t="str">
        <f t="shared" si="9"/>
        <v/>
      </c>
      <c r="AU37" s="102">
        <f t="shared" si="9"/>
        <v>0</v>
      </c>
      <c r="AV37" s="102" t="str">
        <f t="shared" si="9"/>
        <v/>
      </c>
      <c r="AW37" s="102">
        <f t="shared" si="9"/>
        <v>0</v>
      </c>
      <c r="AX37" s="102" t="str">
        <f t="shared" si="9"/>
        <v/>
      </c>
      <c r="AY37" s="102" t="str">
        <f t="shared" si="9"/>
        <v/>
      </c>
      <c r="AZ37" s="102">
        <f t="shared" si="9"/>
        <v>0</v>
      </c>
      <c r="BA37" s="102">
        <f t="shared" si="9"/>
        <v>0</v>
      </c>
      <c r="BB37" s="102" t="str">
        <f t="shared" si="9"/>
        <v/>
      </c>
      <c r="BC37" s="102" t="str">
        <f t="shared" si="9"/>
        <v/>
      </c>
      <c r="BD37" s="102">
        <f t="shared" si="9"/>
        <v>0</v>
      </c>
      <c r="BE37" s="111">
        <f t="shared" si="9"/>
        <v>0</v>
      </c>
      <c r="BF37" s="71"/>
      <c r="BG37" s="71"/>
      <c r="BH37" s="71"/>
      <c r="BI37" s="71"/>
      <c r="BJ37" s="71"/>
      <c r="BK37" s="71"/>
      <c r="BL37" s="71"/>
      <c r="BM37" s="70"/>
      <c r="BN37" s="70"/>
      <c r="BO37" s="70"/>
      <c r="BP37" s="70"/>
      <c r="BQ37" s="70"/>
      <c r="BR37" s="70"/>
      <c r="BS37" s="70"/>
    </row>
    <row r="38" spans="1:71" x14ac:dyDescent="0.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1"/>
      <c r="AH38" s="71"/>
      <c r="AI38" s="71"/>
      <c r="AJ38" s="110" t="str">
        <f t="shared" si="36"/>
        <v/>
      </c>
      <c r="AK38" s="102" t="str">
        <f t="shared" si="9"/>
        <v/>
      </c>
      <c r="AL38" s="102">
        <f t="shared" si="9"/>
        <v>0</v>
      </c>
      <c r="AM38" s="102" t="str">
        <f t="shared" si="9"/>
        <v/>
      </c>
      <c r="AN38" s="102">
        <f t="shared" si="9"/>
        <v>0</v>
      </c>
      <c r="AO38" s="102">
        <f t="shared" si="9"/>
        <v>0</v>
      </c>
      <c r="AP38" s="102">
        <f t="shared" si="9"/>
        <v>0</v>
      </c>
      <c r="AQ38" s="102" t="str">
        <f t="shared" si="9"/>
        <v/>
      </c>
      <c r="AR38" s="102" t="str">
        <f t="shared" si="9"/>
        <v/>
      </c>
      <c r="AS38" s="102" t="str">
        <f t="shared" si="9"/>
        <v/>
      </c>
      <c r="AT38" s="102">
        <f t="shared" si="9"/>
        <v>0</v>
      </c>
      <c r="AU38" s="102" t="str">
        <f t="shared" si="9"/>
        <v/>
      </c>
      <c r="AV38" s="102">
        <f t="shared" si="9"/>
        <v>0</v>
      </c>
      <c r="AW38" s="102">
        <f t="shared" si="9"/>
        <v>0</v>
      </c>
      <c r="AX38" s="102">
        <f t="shared" si="9"/>
        <v>0</v>
      </c>
      <c r="AY38" s="102" t="str">
        <f t="shared" si="9"/>
        <v/>
      </c>
      <c r="AZ38" s="102" t="str">
        <f t="shared" si="9"/>
        <v/>
      </c>
      <c r="BA38" s="102" t="str">
        <f t="shared" si="9"/>
        <v/>
      </c>
      <c r="BB38" s="102">
        <f t="shared" si="9"/>
        <v>0</v>
      </c>
      <c r="BC38" s="102" t="str">
        <f t="shared" si="9"/>
        <v/>
      </c>
      <c r="BD38" s="102">
        <f t="shared" si="9"/>
        <v>0</v>
      </c>
      <c r="BE38" s="111">
        <f t="shared" si="9"/>
        <v>0</v>
      </c>
      <c r="BF38" s="71"/>
      <c r="BG38" s="71"/>
      <c r="BH38" s="71"/>
      <c r="BI38" s="71"/>
      <c r="BJ38" s="71"/>
      <c r="BK38" s="71"/>
      <c r="BL38" s="71"/>
      <c r="BM38" s="70"/>
      <c r="BN38" s="70"/>
      <c r="BO38" s="70"/>
      <c r="BP38" s="70"/>
      <c r="BQ38" s="70"/>
      <c r="BR38" s="70"/>
      <c r="BS38" s="70"/>
    </row>
    <row r="39" spans="1:71" x14ac:dyDescent="0.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9" t="s">
        <v>30</v>
      </c>
      <c r="AG39" s="71"/>
      <c r="AH39" s="71"/>
      <c r="AI39" s="71"/>
      <c r="AJ39" s="113" t="str">
        <f t="shared" si="36"/>
        <v/>
      </c>
      <c r="AK39" s="114" t="str">
        <f t="shared" si="9"/>
        <v/>
      </c>
      <c r="AL39" s="114" t="str">
        <f t="shared" si="9"/>
        <v/>
      </c>
      <c r="AM39" s="114">
        <f t="shared" si="9"/>
        <v>0</v>
      </c>
      <c r="AN39" s="114">
        <f t="shared" si="9"/>
        <v>0</v>
      </c>
      <c r="AO39" s="114">
        <f t="shared" si="9"/>
        <v>0</v>
      </c>
      <c r="AP39" s="114" t="str">
        <f t="shared" si="9"/>
        <v/>
      </c>
      <c r="AQ39" s="114">
        <f t="shared" si="9"/>
        <v>0</v>
      </c>
      <c r="AR39" s="114">
        <f t="shared" si="9"/>
        <v>0</v>
      </c>
      <c r="AS39" s="114" t="str">
        <f t="shared" si="9"/>
        <v/>
      </c>
      <c r="AT39" s="114" t="str">
        <f t="shared" si="9"/>
        <v/>
      </c>
      <c r="AU39" s="114">
        <f t="shared" si="9"/>
        <v>0</v>
      </c>
      <c r="AV39" s="114">
        <f t="shared" si="9"/>
        <v>0</v>
      </c>
      <c r="AW39" s="114" t="str">
        <f t="shared" si="9"/>
        <v/>
      </c>
      <c r="AX39" s="114" t="str">
        <f t="shared" si="9"/>
        <v/>
      </c>
      <c r="AY39" s="114">
        <f t="shared" si="9"/>
        <v>0</v>
      </c>
      <c r="AZ39" s="114" t="str">
        <f t="shared" si="9"/>
        <v/>
      </c>
      <c r="BA39" s="114" t="str">
        <f t="shared" si="9"/>
        <v/>
      </c>
      <c r="BB39" s="114" t="str">
        <f t="shared" si="9"/>
        <v/>
      </c>
      <c r="BC39" s="114">
        <f t="shared" si="9"/>
        <v>0</v>
      </c>
      <c r="BD39" s="114">
        <f t="shared" si="9"/>
        <v>0</v>
      </c>
      <c r="BE39" s="115">
        <f t="shared" si="9"/>
        <v>0</v>
      </c>
      <c r="BF39" s="71"/>
      <c r="BG39" s="71"/>
      <c r="BH39" s="71"/>
      <c r="BI39" s="71"/>
      <c r="BJ39" s="71"/>
      <c r="BK39" s="71"/>
      <c r="BL39" s="71"/>
      <c r="BM39" s="70"/>
      <c r="BN39" s="70"/>
      <c r="BO39" s="70"/>
      <c r="BP39" s="70"/>
      <c r="BQ39" s="70"/>
      <c r="BR39" s="70"/>
      <c r="BS39" s="70"/>
    </row>
    <row r="40" spans="1:71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1"/>
      <c r="AH40" s="71"/>
      <c r="AI40" s="71" t="s">
        <v>17</v>
      </c>
      <c r="AJ40" s="116">
        <f>COUNTIF(AJ28:AJ39,"&gt;0")</f>
        <v>0</v>
      </c>
      <c r="AK40" s="116">
        <f t="shared" ref="AK40:BE40" si="37">COUNTIF(AK28:AK39,"&gt;0")</f>
        <v>0</v>
      </c>
      <c r="AL40" s="116">
        <f t="shared" si="37"/>
        <v>0</v>
      </c>
      <c r="AM40" s="116">
        <f t="shared" si="37"/>
        <v>0</v>
      </c>
      <c r="AN40" s="116">
        <f t="shared" si="37"/>
        <v>0</v>
      </c>
      <c r="AO40" s="116">
        <f t="shared" si="37"/>
        <v>0</v>
      </c>
      <c r="AP40" s="116">
        <f t="shared" si="37"/>
        <v>0</v>
      </c>
      <c r="AQ40" s="116">
        <f t="shared" si="37"/>
        <v>0</v>
      </c>
      <c r="AR40" s="116">
        <f t="shared" si="37"/>
        <v>0</v>
      </c>
      <c r="AS40" s="116">
        <f t="shared" si="37"/>
        <v>0</v>
      </c>
      <c r="AT40" s="116">
        <f t="shared" si="37"/>
        <v>0</v>
      </c>
      <c r="AU40" s="116">
        <f t="shared" si="37"/>
        <v>0</v>
      </c>
      <c r="AV40" s="116">
        <f t="shared" si="37"/>
        <v>0</v>
      </c>
      <c r="AW40" s="116">
        <f t="shared" si="37"/>
        <v>0</v>
      </c>
      <c r="AX40" s="116">
        <f t="shared" si="37"/>
        <v>0</v>
      </c>
      <c r="AY40" s="116">
        <f t="shared" si="37"/>
        <v>0</v>
      </c>
      <c r="AZ40" s="116">
        <f t="shared" si="37"/>
        <v>0</v>
      </c>
      <c r="BA40" s="116">
        <f t="shared" si="37"/>
        <v>0</v>
      </c>
      <c r="BB40" s="116">
        <f t="shared" si="37"/>
        <v>0</v>
      </c>
      <c r="BC40" s="116">
        <f t="shared" si="37"/>
        <v>0</v>
      </c>
      <c r="BD40" s="116">
        <f t="shared" si="37"/>
        <v>0</v>
      </c>
      <c r="BE40" s="116">
        <f t="shared" si="37"/>
        <v>0</v>
      </c>
      <c r="BF40" s="71"/>
      <c r="BG40" s="71"/>
      <c r="BH40" s="71"/>
      <c r="BI40" s="71"/>
      <c r="BJ40" s="71"/>
      <c r="BK40" s="71"/>
      <c r="BL40" s="71"/>
      <c r="BM40" s="70"/>
      <c r="BN40" s="70"/>
      <c r="BO40" s="70"/>
      <c r="BP40" s="70"/>
      <c r="BQ40" s="70"/>
      <c r="BR40" s="70"/>
      <c r="BS40" s="70"/>
    </row>
    <row r="41" spans="1:71" x14ac:dyDescent="0.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1"/>
      <c r="AH41" s="71"/>
      <c r="AI41" s="71" t="s">
        <v>14</v>
      </c>
      <c r="AJ41" s="117">
        <f>IF($H13=$S11,100,0)</f>
        <v>100</v>
      </c>
      <c r="AK41" s="117">
        <f t="shared" ref="AK41:BE41" si="38">IF($H13=$S11,100,0)</f>
        <v>100</v>
      </c>
      <c r="AL41" s="117">
        <f t="shared" si="38"/>
        <v>100</v>
      </c>
      <c r="AM41" s="117">
        <f t="shared" si="38"/>
        <v>100</v>
      </c>
      <c r="AN41" s="117">
        <f t="shared" si="38"/>
        <v>100</v>
      </c>
      <c r="AO41" s="117">
        <f t="shared" si="38"/>
        <v>100</v>
      </c>
      <c r="AP41" s="117">
        <f t="shared" si="38"/>
        <v>100</v>
      </c>
      <c r="AQ41" s="117">
        <f t="shared" si="38"/>
        <v>100</v>
      </c>
      <c r="AR41" s="117">
        <f t="shared" si="38"/>
        <v>100</v>
      </c>
      <c r="AS41" s="117">
        <f t="shared" si="38"/>
        <v>100</v>
      </c>
      <c r="AT41" s="117">
        <f t="shared" si="38"/>
        <v>100</v>
      </c>
      <c r="AU41" s="117">
        <f t="shared" si="38"/>
        <v>100</v>
      </c>
      <c r="AV41" s="117">
        <f t="shared" si="38"/>
        <v>100</v>
      </c>
      <c r="AW41" s="117">
        <f t="shared" si="38"/>
        <v>100</v>
      </c>
      <c r="AX41" s="117">
        <f t="shared" si="38"/>
        <v>100</v>
      </c>
      <c r="AY41" s="117">
        <f t="shared" si="38"/>
        <v>100</v>
      </c>
      <c r="AZ41" s="117">
        <f t="shared" si="38"/>
        <v>100</v>
      </c>
      <c r="BA41" s="117">
        <f t="shared" si="38"/>
        <v>100</v>
      </c>
      <c r="BB41" s="117">
        <f t="shared" si="38"/>
        <v>100</v>
      </c>
      <c r="BC41" s="117">
        <f t="shared" si="38"/>
        <v>100</v>
      </c>
      <c r="BD41" s="117">
        <f t="shared" si="38"/>
        <v>100</v>
      </c>
      <c r="BE41" s="117">
        <f t="shared" si="38"/>
        <v>100</v>
      </c>
      <c r="BF41" s="71"/>
      <c r="BG41" s="71"/>
      <c r="BH41" s="71"/>
      <c r="BI41" s="71"/>
      <c r="BJ41" s="71"/>
      <c r="BK41" s="71"/>
      <c r="BL41" s="71"/>
      <c r="BM41" s="70"/>
      <c r="BN41" s="70"/>
      <c r="BO41" s="70"/>
      <c r="BP41" s="70"/>
      <c r="BQ41" s="70"/>
      <c r="BR41" s="70"/>
      <c r="BS41" s="70"/>
    </row>
    <row r="42" spans="1:71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1"/>
      <c r="AH42" s="71"/>
      <c r="AI42" s="71" t="s">
        <v>16</v>
      </c>
      <c r="AJ42" s="118" t="str">
        <f t="shared" ref="AJ42:BE42" si="39">IF(AJ$40+AJ$41=102,1,"")</f>
        <v/>
      </c>
      <c r="AK42" s="118" t="str">
        <f t="shared" si="39"/>
        <v/>
      </c>
      <c r="AL42" s="118" t="str">
        <f t="shared" si="39"/>
        <v/>
      </c>
      <c r="AM42" s="118" t="str">
        <f t="shared" si="39"/>
        <v/>
      </c>
      <c r="AN42" s="118" t="str">
        <f t="shared" si="39"/>
        <v/>
      </c>
      <c r="AO42" s="118" t="str">
        <f t="shared" si="39"/>
        <v/>
      </c>
      <c r="AP42" s="118" t="str">
        <f t="shared" si="39"/>
        <v/>
      </c>
      <c r="AQ42" s="118" t="str">
        <f t="shared" si="39"/>
        <v/>
      </c>
      <c r="AR42" s="118" t="str">
        <f t="shared" si="39"/>
        <v/>
      </c>
      <c r="AS42" s="118" t="str">
        <f t="shared" si="39"/>
        <v/>
      </c>
      <c r="AT42" s="118" t="str">
        <f t="shared" si="39"/>
        <v/>
      </c>
      <c r="AU42" s="118" t="str">
        <f t="shared" si="39"/>
        <v/>
      </c>
      <c r="AV42" s="118" t="str">
        <f t="shared" si="39"/>
        <v/>
      </c>
      <c r="AW42" s="118" t="str">
        <f t="shared" si="39"/>
        <v/>
      </c>
      <c r="AX42" s="118" t="str">
        <f t="shared" si="39"/>
        <v/>
      </c>
      <c r="AY42" s="118" t="str">
        <f t="shared" si="39"/>
        <v/>
      </c>
      <c r="AZ42" s="118" t="str">
        <f t="shared" si="39"/>
        <v/>
      </c>
      <c r="BA42" s="118" t="str">
        <f t="shared" si="39"/>
        <v/>
      </c>
      <c r="BB42" s="118" t="str">
        <f t="shared" si="39"/>
        <v/>
      </c>
      <c r="BC42" s="118" t="str">
        <f t="shared" si="39"/>
        <v/>
      </c>
      <c r="BD42" s="118" t="str">
        <f t="shared" si="39"/>
        <v/>
      </c>
      <c r="BE42" s="118" t="str">
        <f t="shared" si="39"/>
        <v/>
      </c>
      <c r="BF42" s="71"/>
      <c r="BG42" s="71"/>
      <c r="BH42" s="71"/>
      <c r="BI42" s="71"/>
      <c r="BJ42" s="71"/>
      <c r="BK42" s="71"/>
      <c r="BL42" s="71"/>
      <c r="BM42" s="70"/>
      <c r="BN42" s="70"/>
      <c r="BO42" s="70"/>
      <c r="BP42" s="70"/>
      <c r="BQ42" s="70"/>
      <c r="BR42" s="70"/>
      <c r="BS42" s="70"/>
    </row>
    <row r="43" spans="1:71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1"/>
      <c r="AH43" s="71"/>
      <c r="AI43" s="71" t="s">
        <v>15</v>
      </c>
      <c r="AJ43" s="118" t="str">
        <f t="shared" ref="AJ43:BE43" si="40">IF(AJ$40+AJ$41=3,1,"")</f>
        <v/>
      </c>
      <c r="AK43" s="118" t="str">
        <f t="shared" si="40"/>
        <v/>
      </c>
      <c r="AL43" s="118" t="str">
        <f t="shared" si="40"/>
        <v/>
      </c>
      <c r="AM43" s="118" t="str">
        <f t="shared" si="40"/>
        <v/>
      </c>
      <c r="AN43" s="118" t="str">
        <f t="shared" si="40"/>
        <v/>
      </c>
      <c r="AO43" s="118" t="str">
        <f t="shared" si="40"/>
        <v/>
      </c>
      <c r="AP43" s="118" t="str">
        <f t="shared" si="40"/>
        <v/>
      </c>
      <c r="AQ43" s="118" t="str">
        <f t="shared" si="40"/>
        <v/>
      </c>
      <c r="AR43" s="118" t="str">
        <f t="shared" si="40"/>
        <v/>
      </c>
      <c r="AS43" s="118" t="str">
        <f t="shared" si="40"/>
        <v/>
      </c>
      <c r="AT43" s="118" t="str">
        <f t="shared" si="40"/>
        <v/>
      </c>
      <c r="AU43" s="118" t="str">
        <f t="shared" si="40"/>
        <v/>
      </c>
      <c r="AV43" s="118" t="str">
        <f t="shared" si="40"/>
        <v/>
      </c>
      <c r="AW43" s="118" t="str">
        <f t="shared" si="40"/>
        <v/>
      </c>
      <c r="AX43" s="118" t="str">
        <f t="shared" si="40"/>
        <v/>
      </c>
      <c r="AY43" s="118" t="str">
        <f t="shared" si="40"/>
        <v/>
      </c>
      <c r="AZ43" s="118" t="str">
        <f t="shared" si="40"/>
        <v/>
      </c>
      <c r="BA43" s="118" t="str">
        <f t="shared" si="40"/>
        <v/>
      </c>
      <c r="BB43" s="118" t="str">
        <f t="shared" si="40"/>
        <v/>
      </c>
      <c r="BC43" s="118" t="str">
        <f t="shared" si="40"/>
        <v/>
      </c>
      <c r="BD43" s="118" t="str">
        <f t="shared" si="40"/>
        <v/>
      </c>
      <c r="BE43" s="118" t="str">
        <f t="shared" si="40"/>
        <v/>
      </c>
      <c r="BF43" s="71"/>
      <c r="BG43" s="71"/>
      <c r="BH43" s="71"/>
      <c r="BI43" s="71"/>
      <c r="BJ43" s="71"/>
      <c r="BK43" s="71"/>
      <c r="BL43" s="71"/>
      <c r="BM43" s="70"/>
      <c r="BN43" s="70"/>
      <c r="BO43" s="70"/>
      <c r="BP43" s="70"/>
      <c r="BQ43" s="70"/>
      <c r="BR43" s="70"/>
      <c r="BS43" s="70"/>
    </row>
    <row r="44" spans="1:71" x14ac:dyDescent="0.2">
      <c r="AI44" s="47" t="s">
        <v>18</v>
      </c>
      <c r="AJ44" s="48" t="str">
        <f>IF(AJ$40+AJ$41=103,1,"")</f>
        <v/>
      </c>
      <c r="AK44" s="48" t="str">
        <f t="shared" ref="AK44:BE44" si="41">IF(AK$40+AK$41=103,1,"")</f>
        <v/>
      </c>
      <c r="AL44" s="48" t="str">
        <f t="shared" si="41"/>
        <v/>
      </c>
      <c r="AM44" s="48" t="str">
        <f t="shared" si="41"/>
        <v/>
      </c>
      <c r="AN44" s="48" t="str">
        <f t="shared" si="41"/>
        <v/>
      </c>
      <c r="AO44" s="48" t="str">
        <f t="shared" si="41"/>
        <v/>
      </c>
      <c r="AP44" s="48" t="str">
        <f t="shared" si="41"/>
        <v/>
      </c>
      <c r="AQ44" s="48" t="str">
        <f t="shared" si="41"/>
        <v/>
      </c>
      <c r="AR44" s="48" t="str">
        <f t="shared" si="41"/>
        <v/>
      </c>
      <c r="AS44" s="48" t="str">
        <f t="shared" si="41"/>
        <v/>
      </c>
      <c r="AT44" s="48" t="str">
        <f t="shared" si="41"/>
        <v/>
      </c>
      <c r="AU44" s="48" t="str">
        <f t="shared" si="41"/>
        <v/>
      </c>
      <c r="AV44" s="48" t="str">
        <f t="shared" si="41"/>
        <v/>
      </c>
      <c r="AW44" s="48" t="str">
        <f t="shared" si="41"/>
        <v/>
      </c>
      <c r="AX44" s="48" t="str">
        <f t="shared" si="41"/>
        <v/>
      </c>
      <c r="AY44" s="48" t="str">
        <f t="shared" si="41"/>
        <v/>
      </c>
      <c r="AZ44" s="48" t="str">
        <f t="shared" si="41"/>
        <v/>
      </c>
      <c r="BA44" s="48" t="str">
        <f t="shared" si="41"/>
        <v/>
      </c>
      <c r="BB44" s="48" t="str">
        <f t="shared" si="41"/>
        <v/>
      </c>
      <c r="BC44" s="48" t="str">
        <f t="shared" si="41"/>
        <v/>
      </c>
      <c r="BD44" s="48" t="str">
        <f t="shared" si="41"/>
        <v/>
      </c>
      <c r="BE44" s="48" t="str">
        <f t="shared" si="41"/>
        <v/>
      </c>
    </row>
    <row r="45" spans="1:71" x14ac:dyDescent="0.2">
      <c r="AI45" s="47" t="s">
        <v>19</v>
      </c>
      <c r="AJ45" s="48" t="str">
        <f>IF(AJ$40+AJ$41=4,1,"")</f>
        <v/>
      </c>
      <c r="AK45" s="48" t="str">
        <f t="shared" ref="AK45:BE45" si="42">IF(AK$40+AK$41=4,1,"")</f>
        <v/>
      </c>
      <c r="AL45" s="48" t="str">
        <f t="shared" si="42"/>
        <v/>
      </c>
      <c r="AM45" s="48" t="str">
        <f t="shared" si="42"/>
        <v/>
      </c>
      <c r="AN45" s="48" t="str">
        <f t="shared" si="42"/>
        <v/>
      </c>
      <c r="AO45" s="48" t="str">
        <f t="shared" si="42"/>
        <v/>
      </c>
      <c r="AP45" s="48" t="str">
        <f t="shared" si="42"/>
        <v/>
      </c>
      <c r="AQ45" s="48" t="str">
        <f t="shared" si="42"/>
        <v/>
      </c>
      <c r="AR45" s="48" t="str">
        <f t="shared" si="42"/>
        <v/>
      </c>
      <c r="AS45" s="48" t="str">
        <f t="shared" si="42"/>
        <v/>
      </c>
      <c r="AT45" s="48" t="str">
        <f t="shared" si="42"/>
        <v/>
      </c>
      <c r="AU45" s="48" t="str">
        <f t="shared" si="42"/>
        <v/>
      </c>
      <c r="AV45" s="48" t="str">
        <f t="shared" si="42"/>
        <v/>
      </c>
      <c r="AW45" s="48" t="str">
        <f t="shared" si="42"/>
        <v/>
      </c>
      <c r="AX45" s="48" t="str">
        <f t="shared" si="42"/>
        <v/>
      </c>
      <c r="AY45" s="48" t="str">
        <f t="shared" si="42"/>
        <v/>
      </c>
      <c r="AZ45" s="48" t="str">
        <f t="shared" si="42"/>
        <v/>
      </c>
      <c r="BA45" s="48" t="str">
        <f t="shared" si="42"/>
        <v/>
      </c>
      <c r="BB45" s="48" t="str">
        <f t="shared" si="42"/>
        <v/>
      </c>
      <c r="BC45" s="48" t="str">
        <f t="shared" si="42"/>
        <v/>
      </c>
      <c r="BD45" s="48" t="str">
        <f t="shared" si="42"/>
        <v/>
      </c>
      <c r="BE45" s="48" t="str">
        <f t="shared" si="42"/>
        <v/>
      </c>
    </row>
    <row r="46" spans="1:71" x14ac:dyDescent="0.2">
      <c r="AI46" s="47" t="s">
        <v>20</v>
      </c>
      <c r="AJ46" s="48" t="str">
        <f>IF(AJ$40+AJ$41=104,1,"")</f>
        <v/>
      </c>
      <c r="AK46" s="48" t="str">
        <f t="shared" ref="AK46:BE46" si="43">IF(AK$40+AK$41=104,1,"")</f>
        <v/>
      </c>
      <c r="AL46" s="48" t="str">
        <f t="shared" si="43"/>
        <v/>
      </c>
      <c r="AM46" s="48" t="str">
        <f t="shared" si="43"/>
        <v/>
      </c>
      <c r="AN46" s="48" t="str">
        <f t="shared" si="43"/>
        <v/>
      </c>
      <c r="AO46" s="48" t="str">
        <f t="shared" si="43"/>
        <v/>
      </c>
      <c r="AP46" s="48" t="str">
        <f t="shared" si="43"/>
        <v/>
      </c>
      <c r="AQ46" s="48" t="str">
        <f t="shared" si="43"/>
        <v/>
      </c>
      <c r="AR46" s="48" t="str">
        <f t="shared" si="43"/>
        <v/>
      </c>
      <c r="AS46" s="48" t="str">
        <f t="shared" si="43"/>
        <v/>
      </c>
      <c r="AT46" s="48" t="str">
        <f t="shared" si="43"/>
        <v/>
      </c>
      <c r="AU46" s="48" t="str">
        <f t="shared" si="43"/>
        <v/>
      </c>
      <c r="AV46" s="48" t="str">
        <f t="shared" si="43"/>
        <v/>
      </c>
      <c r="AW46" s="48" t="str">
        <f t="shared" si="43"/>
        <v/>
      </c>
      <c r="AX46" s="48" t="str">
        <f t="shared" si="43"/>
        <v/>
      </c>
      <c r="AY46" s="48" t="str">
        <f t="shared" si="43"/>
        <v/>
      </c>
      <c r="AZ46" s="48" t="str">
        <f t="shared" si="43"/>
        <v/>
      </c>
      <c r="BA46" s="48" t="str">
        <f t="shared" si="43"/>
        <v/>
      </c>
      <c r="BB46" s="48" t="str">
        <f t="shared" si="43"/>
        <v/>
      </c>
      <c r="BC46" s="48" t="str">
        <f t="shared" si="43"/>
        <v/>
      </c>
      <c r="BD46" s="48" t="str">
        <f t="shared" si="43"/>
        <v/>
      </c>
      <c r="BE46" s="48" t="str">
        <f t="shared" si="43"/>
        <v/>
      </c>
    </row>
    <row r="47" spans="1:71" x14ac:dyDescent="0.2">
      <c r="AI47" s="47" t="s">
        <v>21</v>
      </c>
      <c r="AJ47" s="48" t="str">
        <f>IF(AJ$40+AJ$41=5,1,"")</f>
        <v/>
      </c>
      <c r="AK47" s="48" t="str">
        <f t="shared" ref="AK47:BE47" si="44">IF(AK$40+AK$41=5,1,"")</f>
        <v/>
      </c>
      <c r="AL47" s="48" t="str">
        <f t="shared" si="44"/>
        <v/>
      </c>
      <c r="AM47" s="48" t="str">
        <f t="shared" si="44"/>
        <v/>
      </c>
      <c r="AN47" s="48" t="str">
        <f t="shared" si="44"/>
        <v/>
      </c>
      <c r="AO47" s="48" t="str">
        <f t="shared" si="44"/>
        <v/>
      </c>
      <c r="AP47" s="48" t="str">
        <f t="shared" si="44"/>
        <v/>
      </c>
      <c r="AQ47" s="48" t="str">
        <f t="shared" si="44"/>
        <v/>
      </c>
      <c r="AR47" s="48" t="str">
        <f t="shared" si="44"/>
        <v/>
      </c>
      <c r="AS47" s="48" t="str">
        <f t="shared" si="44"/>
        <v/>
      </c>
      <c r="AT47" s="48" t="str">
        <f t="shared" si="44"/>
        <v/>
      </c>
      <c r="AU47" s="48" t="str">
        <f t="shared" si="44"/>
        <v/>
      </c>
      <c r="AV47" s="48" t="str">
        <f t="shared" si="44"/>
        <v/>
      </c>
      <c r="AW47" s="48" t="str">
        <f t="shared" si="44"/>
        <v/>
      </c>
      <c r="AX47" s="48" t="str">
        <f t="shared" si="44"/>
        <v/>
      </c>
      <c r="AY47" s="48" t="str">
        <f t="shared" si="44"/>
        <v/>
      </c>
      <c r="AZ47" s="48" t="str">
        <f t="shared" si="44"/>
        <v/>
      </c>
      <c r="BA47" s="48" t="str">
        <f t="shared" si="44"/>
        <v/>
      </c>
      <c r="BB47" s="48" t="str">
        <f t="shared" si="44"/>
        <v/>
      </c>
      <c r="BC47" s="48" t="str">
        <f t="shared" si="44"/>
        <v/>
      </c>
      <c r="BD47" s="48" t="str">
        <f t="shared" si="44"/>
        <v/>
      </c>
      <c r="BE47" s="48" t="str">
        <f t="shared" si="44"/>
        <v/>
      </c>
    </row>
    <row r="48" spans="1:71" x14ac:dyDescent="0.2">
      <c r="AI48" s="47" t="s">
        <v>22</v>
      </c>
      <c r="AJ48" s="48" t="str">
        <f>IF(AJ$40+AJ$41=105,1,"")</f>
        <v/>
      </c>
      <c r="AK48" s="48" t="str">
        <f t="shared" ref="AK48:BE48" si="45">IF(AK$40+AK$41=105,1,"")</f>
        <v/>
      </c>
      <c r="AL48" s="48" t="str">
        <f t="shared" si="45"/>
        <v/>
      </c>
      <c r="AM48" s="48" t="str">
        <f t="shared" si="45"/>
        <v/>
      </c>
      <c r="AN48" s="48" t="str">
        <f t="shared" si="45"/>
        <v/>
      </c>
      <c r="AO48" s="48" t="str">
        <f t="shared" si="45"/>
        <v/>
      </c>
      <c r="AP48" s="48" t="str">
        <f t="shared" si="45"/>
        <v/>
      </c>
      <c r="AQ48" s="48" t="str">
        <f t="shared" si="45"/>
        <v/>
      </c>
      <c r="AR48" s="48" t="str">
        <f t="shared" si="45"/>
        <v/>
      </c>
      <c r="AS48" s="48" t="str">
        <f t="shared" si="45"/>
        <v/>
      </c>
      <c r="AT48" s="48" t="str">
        <f t="shared" si="45"/>
        <v/>
      </c>
      <c r="AU48" s="48" t="str">
        <f t="shared" si="45"/>
        <v/>
      </c>
      <c r="AV48" s="48" t="str">
        <f t="shared" si="45"/>
        <v/>
      </c>
      <c r="AW48" s="48" t="str">
        <f t="shared" si="45"/>
        <v/>
      </c>
      <c r="AX48" s="48" t="str">
        <f t="shared" si="45"/>
        <v/>
      </c>
      <c r="AY48" s="48" t="str">
        <f t="shared" si="45"/>
        <v/>
      </c>
      <c r="AZ48" s="48" t="str">
        <f t="shared" si="45"/>
        <v/>
      </c>
      <c r="BA48" s="48" t="str">
        <f t="shared" si="45"/>
        <v/>
      </c>
      <c r="BB48" s="48" t="str">
        <f t="shared" si="45"/>
        <v/>
      </c>
      <c r="BC48" s="48" t="str">
        <f t="shared" si="45"/>
        <v/>
      </c>
      <c r="BD48" s="48" t="str">
        <f t="shared" si="45"/>
        <v/>
      </c>
      <c r="BE48" s="48" t="str">
        <f t="shared" si="45"/>
        <v/>
      </c>
    </row>
    <row r="49" spans="35:57" x14ac:dyDescent="0.2">
      <c r="AI49" s="47" t="s">
        <v>23</v>
      </c>
      <c r="AJ49" s="48" t="str">
        <f>IF(AJ$40+AJ$41=6,1,"")</f>
        <v/>
      </c>
      <c r="AK49" s="48" t="str">
        <f t="shared" ref="AK49:BE49" si="46">IF(AK$40+AK$41=6,1,"")</f>
        <v/>
      </c>
      <c r="AL49" s="48" t="str">
        <f t="shared" si="46"/>
        <v/>
      </c>
      <c r="AM49" s="48" t="str">
        <f t="shared" si="46"/>
        <v/>
      </c>
      <c r="AN49" s="48" t="str">
        <f t="shared" si="46"/>
        <v/>
      </c>
      <c r="AO49" s="48" t="str">
        <f t="shared" si="46"/>
        <v/>
      </c>
      <c r="AP49" s="48" t="str">
        <f t="shared" si="46"/>
        <v/>
      </c>
      <c r="AQ49" s="48" t="str">
        <f t="shared" si="46"/>
        <v/>
      </c>
      <c r="AR49" s="48" t="str">
        <f t="shared" si="46"/>
        <v/>
      </c>
      <c r="AS49" s="48" t="str">
        <f t="shared" si="46"/>
        <v/>
      </c>
      <c r="AT49" s="48" t="str">
        <f t="shared" si="46"/>
        <v/>
      </c>
      <c r="AU49" s="48" t="str">
        <f t="shared" si="46"/>
        <v/>
      </c>
      <c r="AV49" s="48" t="str">
        <f t="shared" si="46"/>
        <v/>
      </c>
      <c r="AW49" s="48" t="str">
        <f t="shared" si="46"/>
        <v/>
      </c>
      <c r="AX49" s="48" t="str">
        <f t="shared" si="46"/>
        <v/>
      </c>
      <c r="AY49" s="48" t="str">
        <f t="shared" si="46"/>
        <v/>
      </c>
      <c r="AZ49" s="48" t="str">
        <f t="shared" si="46"/>
        <v/>
      </c>
      <c r="BA49" s="48" t="str">
        <f t="shared" si="46"/>
        <v/>
      </c>
      <c r="BB49" s="48" t="str">
        <f t="shared" si="46"/>
        <v/>
      </c>
      <c r="BC49" s="48" t="str">
        <f t="shared" si="46"/>
        <v/>
      </c>
      <c r="BD49" s="48" t="str">
        <f t="shared" si="46"/>
        <v/>
      </c>
      <c r="BE49" s="48" t="str">
        <f t="shared" si="46"/>
        <v/>
      </c>
    </row>
    <row r="50" spans="35:57" x14ac:dyDescent="0.2">
      <c r="AI50" s="47" t="s">
        <v>24</v>
      </c>
      <c r="AJ50" s="48" t="str">
        <f>IF(AJ$40+AJ$41=106,1,"")</f>
        <v/>
      </c>
      <c r="AK50" s="48" t="str">
        <f t="shared" ref="AK50:BE50" si="47">IF(AK$40+AK$41=106,1,"")</f>
        <v/>
      </c>
      <c r="AL50" s="48" t="str">
        <f t="shared" si="47"/>
        <v/>
      </c>
      <c r="AM50" s="48" t="str">
        <f t="shared" si="47"/>
        <v/>
      </c>
      <c r="AN50" s="48" t="str">
        <f t="shared" si="47"/>
        <v/>
      </c>
      <c r="AO50" s="48" t="str">
        <f t="shared" si="47"/>
        <v/>
      </c>
      <c r="AP50" s="48" t="str">
        <f t="shared" si="47"/>
        <v/>
      </c>
      <c r="AQ50" s="48" t="str">
        <f t="shared" si="47"/>
        <v/>
      </c>
      <c r="AR50" s="48" t="str">
        <f t="shared" si="47"/>
        <v/>
      </c>
      <c r="AS50" s="48" t="str">
        <f t="shared" si="47"/>
        <v/>
      </c>
      <c r="AT50" s="48" t="str">
        <f t="shared" si="47"/>
        <v/>
      </c>
      <c r="AU50" s="48" t="str">
        <f t="shared" si="47"/>
        <v/>
      </c>
      <c r="AV50" s="48" t="str">
        <f t="shared" si="47"/>
        <v/>
      </c>
      <c r="AW50" s="48" t="str">
        <f t="shared" si="47"/>
        <v/>
      </c>
      <c r="AX50" s="48" t="str">
        <f t="shared" si="47"/>
        <v/>
      </c>
      <c r="AY50" s="48" t="str">
        <f t="shared" si="47"/>
        <v/>
      </c>
      <c r="AZ50" s="48" t="str">
        <f t="shared" si="47"/>
        <v/>
      </c>
      <c r="BA50" s="48" t="str">
        <f t="shared" si="47"/>
        <v/>
      </c>
      <c r="BB50" s="48" t="str">
        <f t="shared" si="47"/>
        <v/>
      </c>
      <c r="BC50" s="48" t="str">
        <f t="shared" si="47"/>
        <v/>
      </c>
      <c r="BD50" s="48" t="str">
        <f t="shared" si="47"/>
        <v/>
      </c>
      <c r="BE50" s="48" t="str">
        <f t="shared" si="47"/>
        <v/>
      </c>
    </row>
  </sheetData>
  <sheetProtection password="94A1" sheet="1"/>
  <mergeCells count="7">
    <mergeCell ref="J3:X3"/>
    <mergeCell ref="J13:AE13"/>
    <mergeCell ref="J28:AE28"/>
    <mergeCell ref="J8:V8"/>
    <mergeCell ref="B13:G13"/>
    <mergeCell ref="B15:G26"/>
    <mergeCell ref="B10:H10"/>
  </mergeCells>
  <phoneticPr fontId="2" type="noConversion"/>
  <conditionalFormatting sqref="B3:H9">
    <cfRule type="cellIs" dxfId="4" priority="1" stopIfTrue="1" operator="equal">
      <formula>"X"</formula>
    </cfRule>
    <cfRule type="cellIs" dxfId="3" priority="2" stopIfTrue="1" operator="equal">
      <formula>"X"</formula>
    </cfRule>
  </conditionalFormatting>
  <conditionalFormatting sqref="B10:H10">
    <cfRule type="expression" dxfId="2" priority="3" stopIfTrue="1">
      <formula>$B$11=1</formula>
    </cfRule>
  </conditionalFormatting>
  <hyperlinks>
    <hyperlink ref="J8" location="'Auswertung Teilsystem 12 22'!A1" display="Zahlen eingeben und ändern im Register &quot;Auswertung Teilsystem 12 22&quot;" xr:uid="{00000000-0004-0000-0100-000000000000}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66"/>
  <sheetViews>
    <sheetView showGridLines="0" workbookViewId="0">
      <selection activeCell="A73" sqref="A73"/>
    </sheetView>
  </sheetViews>
  <sheetFormatPr baseColWidth="10" defaultRowHeight="14.25" x14ac:dyDescent="0.2"/>
  <cols>
    <col min="1" max="1" width="5.140625" style="2" customWidth="1"/>
    <col min="2" max="8" width="3.42578125" style="2" customWidth="1"/>
    <col min="9" max="28" width="5.140625" style="2" customWidth="1"/>
    <col min="29" max="29" width="63.85546875" style="2" customWidth="1"/>
    <col min="30" max="31" width="5.140625" style="2" customWidth="1"/>
    <col min="32" max="16384" width="11.42578125" style="2"/>
  </cols>
  <sheetData>
    <row r="1" spans="1:31" ht="12.75" customHeigh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ht="12.75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ht="12.75" customHeight="1" x14ac:dyDescent="0.2">
      <c r="A3" s="70"/>
      <c r="B3" s="53">
        <f>'Details Teilsystem 12 22'!B3</f>
        <v>1</v>
      </c>
      <c r="C3" s="54">
        <f>'Details Teilsystem 12 22'!C3</f>
        <v>2</v>
      </c>
      <c r="D3" s="54">
        <f>'Details Teilsystem 12 22'!D3</f>
        <v>3</v>
      </c>
      <c r="E3" s="54">
        <f>'Details Teilsystem 12 22'!E3</f>
        <v>4</v>
      </c>
      <c r="F3" s="54">
        <f>'Details Teilsystem 12 22'!F3</f>
        <v>5</v>
      </c>
      <c r="G3" s="54">
        <f>'Details Teilsystem 12 22'!G3</f>
        <v>6</v>
      </c>
      <c r="H3" s="55">
        <f>'Details Teilsystem 12 22'!H3</f>
        <v>7</v>
      </c>
      <c r="I3" s="70"/>
      <c r="J3" s="119" t="s">
        <v>126</v>
      </c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1" ht="12.75" customHeight="1" x14ac:dyDescent="0.2">
      <c r="A4" s="70"/>
      <c r="B4" s="56">
        <f>'Details Teilsystem 12 22'!B4</f>
        <v>8</v>
      </c>
      <c r="C4" s="57">
        <f>'Details Teilsystem 12 22'!C4</f>
        <v>9</v>
      </c>
      <c r="D4" s="57">
        <f>'Details Teilsystem 12 22'!D4</f>
        <v>10</v>
      </c>
      <c r="E4" s="57">
        <f>'Details Teilsystem 12 22'!E4</f>
        <v>11</v>
      </c>
      <c r="F4" s="57">
        <f>'Details Teilsystem 12 22'!F4</f>
        <v>12</v>
      </c>
      <c r="G4" s="57">
        <f>'Details Teilsystem 12 22'!G4</f>
        <v>13</v>
      </c>
      <c r="H4" s="58">
        <f>'Details Teilsystem 12 22'!H4</f>
        <v>14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spans="1:31" ht="12.75" customHeight="1" x14ac:dyDescent="0.2">
      <c r="A5" s="70"/>
      <c r="B5" s="56">
        <f>'Details Teilsystem 12 22'!B5</f>
        <v>15</v>
      </c>
      <c r="C5" s="57">
        <f>'Details Teilsystem 12 22'!C5</f>
        <v>16</v>
      </c>
      <c r="D5" s="57">
        <f>'Details Teilsystem 12 22'!D5</f>
        <v>17</v>
      </c>
      <c r="E5" s="57">
        <f>'Details Teilsystem 12 22'!E5</f>
        <v>18</v>
      </c>
      <c r="F5" s="57">
        <f>'Details Teilsystem 12 22'!F5</f>
        <v>19</v>
      </c>
      <c r="G5" s="57">
        <f>'Details Teilsystem 12 22'!G5</f>
        <v>20</v>
      </c>
      <c r="H5" s="58">
        <f>'Details Teilsystem 12 22'!H5</f>
        <v>21</v>
      </c>
      <c r="I5" s="70"/>
      <c r="J5" s="65" t="s">
        <v>61</v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</row>
    <row r="6" spans="1:31" ht="12.75" customHeight="1" x14ac:dyDescent="0.2">
      <c r="A6" s="70"/>
      <c r="B6" s="56">
        <f>'Details Teilsystem 12 22'!B6</f>
        <v>22</v>
      </c>
      <c r="C6" s="57">
        <f>'Details Teilsystem 12 22'!C6</f>
        <v>23</v>
      </c>
      <c r="D6" s="57">
        <f>'Details Teilsystem 12 22'!D6</f>
        <v>24</v>
      </c>
      <c r="E6" s="57">
        <f>'Details Teilsystem 12 22'!E6</f>
        <v>25</v>
      </c>
      <c r="F6" s="57">
        <f>'Details Teilsystem 12 22'!F6</f>
        <v>26</v>
      </c>
      <c r="G6" s="57">
        <f>'Details Teilsystem 12 22'!G6</f>
        <v>27</v>
      </c>
      <c r="H6" s="58">
        <f>'Details Teilsystem 12 22'!H6</f>
        <v>28</v>
      </c>
      <c r="I6" s="70"/>
      <c r="J6" s="65" t="s">
        <v>62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</row>
    <row r="7" spans="1:31" ht="12.75" customHeight="1" x14ac:dyDescent="0.25">
      <c r="A7" s="70"/>
      <c r="B7" s="56">
        <f>'Details Teilsystem 12 22'!B7</f>
        <v>29</v>
      </c>
      <c r="C7" s="57">
        <f>'Details Teilsystem 12 22'!C7</f>
        <v>30</v>
      </c>
      <c r="D7" s="57">
        <f>'Details Teilsystem 12 22'!D7</f>
        <v>31</v>
      </c>
      <c r="E7" s="57">
        <f>'Details Teilsystem 12 22'!E7</f>
        <v>32</v>
      </c>
      <c r="F7" s="57">
        <f>'Details Teilsystem 12 22'!F7</f>
        <v>33</v>
      </c>
      <c r="G7" s="57">
        <f>'Details Teilsystem 12 22'!G7</f>
        <v>34</v>
      </c>
      <c r="H7" s="58">
        <f>'Details Teilsystem 12 22'!H7</f>
        <v>35</v>
      </c>
      <c r="I7" s="70"/>
      <c r="J7" s="65" t="s">
        <v>95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2"/>
      <c r="X7" s="72"/>
      <c r="Y7" s="72"/>
      <c r="Z7" s="70"/>
      <c r="AA7" s="70"/>
      <c r="AB7" s="120"/>
      <c r="AC7" s="121"/>
      <c r="AD7" s="122"/>
      <c r="AE7" s="70"/>
    </row>
    <row r="8" spans="1:31" ht="12.75" customHeight="1" x14ac:dyDescent="0.25">
      <c r="A8" s="70"/>
      <c r="B8" s="56">
        <f>'Details Teilsystem 12 22'!B8</f>
        <v>36</v>
      </c>
      <c r="C8" s="57">
        <f>'Details Teilsystem 12 22'!C8</f>
        <v>37</v>
      </c>
      <c r="D8" s="57">
        <f>'Details Teilsystem 12 22'!D8</f>
        <v>38</v>
      </c>
      <c r="E8" s="57">
        <f>'Details Teilsystem 12 22'!E8</f>
        <v>39</v>
      </c>
      <c r="F8" s="57">
        <f>'Details Teilsystem 12 22'!F8</f>
        <v>40</v>
      </c>
      <c r="G8" s="57">
        <f>'Details Teilsystem 12 22'!G8</f>
        <v>41</v>
      </c>
      <c r="H8" s="58">
        <f>'Details Teilsystem 12 22'!H8</f>
        <v>42</v>
      </c>
      <c r="I8" s="70"/>
      <c r="J8" s="65" t="s">
        <v>63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0"/>
      <c r="X8" s="70"/>
      <c r="Y8" s="70"/>
      <c r="Z8" s="70"/>
      <c r="AA8" s="70"/>
      <c r="AB8" s="123"/>
      <c r="AC8" s="124" t="s">
        <v>96</v>
      </c>
      <c r="AD8" s="125"/>
      <c r="AE8" s="70"/>
    </row>
    <row r="9" spans="1:31" ht="12.75" customHeight="1" x14ac:dyDescent="0.2">
      <c r="A9" s="70"/>
      <c r="B9" s="59">
        <f>'Details Teilsystem 12 22'!B9</f>
        <v>43</v>
      </c>
      <c r="C9" s="60">
        <f>'Details Teilsystem 12 22'!C9</f>
        <v>44</v>
      </c>
      <c r="D9" s="60">
        <f>'Details Teilsystem 12 22'!D9</f>
        <v>45</v>
      </c>
      <c r="E9" s="60">
        <f>'Details Teilsystem 12 22'!E9</f>
        <v>46</v>
      </c>
      <c r="F9" s="60">
        <f>'Details Teilsystem 12 22'!F9</f>
        <v>47</v>
      </c>
      <c r="G9" s="60">
        <f>'Details Teilsystem 12 22'!G9</f>
        <v>48</v>
      </c>
      <c r="H9" s="61">
        <f>'Details Teilsystem 12 22'!H9</f>
        <v>49</v>
      </c>
      <c r="I9" s="70"/>
      <c r="J9" s="65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123"/>
      <c r="AC9" s="126"/>
      <c r="AD9" s="125"/>
      <c r="AE9" s="70"/>
    </row>
    <row r="10" spans="1:31" x14ac:dyDescent="0.2">
      <c r="A10" s="70"/>
      <c r="B10" s="127" t="s">
        <v>127</v>
      </c>
      <c r="C10" s="70"/>
      <c r="D10" s="70"/>
      <c r="E10" s="70"/>
      <c r="F10" s="70"/>
      <c r="G10" s="70"/>
      <c r="H10" s="70"/>
      <c r="I10" s="70"/>
      <c r="J10" s="65" t="s">
        <v>64</v>
      </c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123"/>
      <c r="AC10" s="126"/>
      <c r="AD10" s="125"/>
      <c r="AE10" s="70"/>
    </row>
    <row r="11" spans="1:31" s="4" customFormat="1" ht="12.75" x14ac:dyDescent="0.2">
      <c r="A11" s="65"/>
      <c r="B11" s="127" t="s">
        <v>129</v>
      </c>
      <c r="C11" s="65"/>
      <c r="D11" s="65"/>
      <c r="E11" s="65"/>
      <c r="F11" s="65"/>
      <c r="G11" s="65"/>
      <c r="H11" s="65"/>
      <c r="I11" s="65"/>
      <c r="J11" s="65" t="s">
        <v>65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128"/>
      <c r="AC11" s="129"/>
      <c r="AD11" s="130"/>
      <c r="AE11" s="65"/>
    </row>
    <row r="12" spans="1:31" s="4" customFormat="1" ht="12.75" x14ac:dyDescent="0.2">
      <c r="A12" s="65"/>
      <c r="B12" s="127" t="s">
        <v>128</v>
      </c>
      <c r="C12" s="65"/>
      <c r="D12" s="65"/>
      <c r="E12" s="65"/>
      <c r="F12" s="65"/>
      <c r="G12" s="65"/>
      <c r="H12" s="65"/>
      <c r="I12" s="65"/>
      <c r="J12" s="65" t="s">
        <v>66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128"/>
      <c r="AC12" s="129"/>
      <c r="AD12" s="130"/>
      <c r="AE12" s="65"/>
    </row>
    <row r="13" spans="1:31" s="4" customFormat="1" ht="12.75" x14ac:dyDescent="0.2">
      <c r="A13" s="65"/>
      <c r="B13" s="65"/>
      <c r="C13" s="65"/>
      <c r="D13" s="65"/>
      <c r="E13" s="65"/>
      <c r="F13" s="65"/>
      <c r="G13" s="65"/>
      <c r="H13" s="65"/>
      <c r="I13" s="65"/>
      <c r="J13" s="65" t="s">
        <v>67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128"/>
      <c r="AC13" s="129"/>
      <c r="AD13" s="130"/>
      <c r="AE13" s="65"/>
    </row>
    <row r="14" spans="1:31" s="4" customFormat="1" ht="12.75" x14ac:dyDescent="0.2">
      <c r="A14" s="65"/>
      <c r="B14" s="65"/>
      <c r="C14" s="65"/>
      <c r="D14" s="65"/>
      <c r="E14" s="65"/>
      <c r="F14" s="65"/>
      <c r="G14" s="65"/>
      <c r="H14" s="65"/>
      <c r="I14" s="65"/>
      <c r="J14" s="65" t="s">
        <v>68</v>
      </c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128"/>
      <c r="AC14" s="129"/>
      <c r="AD14" s="130"/>
      <c r="AE14" s="65"/>
    </row>
    <row r="15" spans="1:31" s="4" customFormat="1" ht="12.75" x14ac:dyDescent="0.2">
      <c r="A15" s="65"/>
      <c r="B15" s="65"/>
      <c r="C15" s="65"/>
      <c r="D15" s="65"/>
      <c r="E15" s="65"/>
      <c r="F15" s="65"/>
      <c r="G15" s="65"/>
      <c r="H15" s="65"/>
      <c r="I15" s="65"/>
      <c r="J15" s="65" t="s">
        <v>69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128"/>
      <c r="AC15" s="129"/>
      <c r="AD15" s="130"/>
      <c r="AE15" s="65"/>
    </row>
    <row r="16" spans="1:31" s="4" customFormat="1" ht="12.75" x14ac:dyDescent="0.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128"/>
      <c r="AC16" s="129"/>
      <c r="AD16" s="130"/>
      <c r="AE16" s="65"/>
    </row>
    <row r="17" spans="1:31" s="4" customFormat="1" ht="12.75" x14ac:dyDescent="0.2">
      <c r="A17" s="65"/>
      <c r="B17" s="131" t="s">
        <v>71</v>
      </c>
      <c r="C17" s="65"/>
      <c r="D17" s="65"/>
      <c r="E17" s="65"/>
      <c r="F17" s="65"/>
      <c r="G17" s="65"/>
      <c r="H17" s="65"/>
      <c r="I17" s="65"/>
      <c r="J17" s="132" t="s">
        <v>102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128"/>
      <c r="AC17" s="129"/>
      <c r="AD17" s="130"/>
      <c r="AE17" s="65"/>
    </row>
    <row r="18" spans="1:31" s="4" customFormat="1" ht="12.75" x14ac:dyDescent="0.2">
      <c r="A18" s="65"/>
      <c r="B18" s="65"/>
      <c r="C18" s="65"/>
      <c r="D18" s="65"/>
      <c r="E18" s="65"/>
      <c r="F18" s="65"/>
      <c r="G18" s="65"/>
      <c r="H18" s="65"/>
      <c r="I18" s="65" t="s">
        <v>72</v>
      </c>
      <c r="J18" s="65" t="s">
        <v>103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128"/>
      <c r="AC18" s="129"/>
      <c r="AD18" s="130"/>
      <c r="AE18" s="65"/>
    </row>
    <row r="19" spans="1:31" s="4" customFormat="1" ht="12.75" x14ac:dyDescent="0.2">
      <c r="A19" s="65"/>
      <c r="B19" s="65"/>
      <c r="C19" s="65"/>
      <c r="D19" s="65"/>
      <c r="E19" s="65"/>
      <c r="F19" s="65"/>
      <c r="G19" s="65"/>
      <c r="H19" s="65"/>
      <c r="I19" s="65" t="s">
        <v>72</v>
      </c>
      <c r="J19" s="65" t="s">
        <v>104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128"/>
      <c r="AC19" s="129"/>
      <c r="AD19" s="130"/>
      <c r="AE19" s="65"/>
    </row>
    <row r="20" spans="1:31" s="4" customFormat="1" ht="12.75" x14ac:dyDescent="0.2">
      <c r="A20" s="65"/>
      <c r="B20" s="65"/>
      <c r="C20" s="65"/>
      <c r="D20" s="65"/>
      <c r="E20" s="65"/>
      <c r="F20" s="65"/>
      <c r="G20" s="65"/>
      <c r="H20" s="65"/>
      <c r="I20" s="65" t="s">
        <v>72</v>
      </c>
      <c r="J20" s="65" t="s">
        <v>73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128"/>
      <c r="AC20" s="129"/>
      <c r="AD20" s="130"/>
      <c r="AE20" s="65"/>
    </row>
    <row r="21" spans="1:31" s="4" customFormat="1" ht="15" x14ac:dyDescent="0.25">
      <c r="A21" s="65"/>
      <c r="B21" s="65"/>
      <c r="C21" s="65"/>
      <c r="D21" s="65"/>
      <c r="E21" s="65"/>
      <c r="F21" s="65"/>
      <c r="G21" s="65"/>
      <c r="H21" s="65"/>
      <c r="I21" s="65" t="s">
        <v>72</v>
      </c>
      <c r="J21" s="198" t="s">
        <v>74</v>
      </c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65"/>
      <c r="Y21" s="65"/>
      <c r="Z21" s="65"/>
      <c r="AA21" s="65"/>
      <c r="AB21" s="128"/>
      <c r="AC21" s="129"/>
      <c r="AD21" s="130"/>
      <c r="AE21" s="65"/>
    </row>
    <row r="22" spans="1:31" s="4" customFormat="1" ht="12.75" x14ac:dyDescent="0.2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128"/>
      <c r="AC22" s="129"/>
      <c r="AD22" s="130"/>
      <c r="AE22" s="65"/>
    </row>
    <row r="23" spans="1:31" s="4" customFormat="1" ht="12.75" x14ac:dyDescent="0.2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128"/>
      <c r="AC23" s="129"/>
      <c r="AD23" s="130"/>
      <c r="AE23" s="65"/>
    </row>
    <row r="24" spans="1:31" s="4" customFormat="1" ht="12.75" x14ac:dyDescent="0.2">
      <c r="A24" s="65"/>
      <c r="B24" s="131" t="s">
        <v>70</v>
      </c>
      <c r="C24" s="65"/>
      <c r="D24" s="65"/>
      <c r="E24" s="65"/>
      <c r="F24" s="65"/>
      <c r="G24" s="65"/>
      <c r="H24" s="65"/>
      <c r="I24" s="65"/>
      <c r="J24" s="132" t="s">
        <v>75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128"/>
      <c r="AC24" s="129"/>
      <c r="AD24" s="130"/>
      <c r="AE24" s="65"/>
    </row>
    <row r="25" spans="1:31" s="4" customFormat="1" ht="12.75" x14ac:dyDescent="0.2">
      <c r="A25" s="65"/>
      <c r="B25" s="133" t="s">
        <v>76</v>
      </c>
      <c r="C25" s="65"/>
      <c r="D25" s="65"/>
      <c r="E25" s="65"/>
      <c r="F25" s="65"/>
      <c r="G25" s="65"/>
      <c r="H25" s="65"/>
      <c r="I25" s="65" t="s">
        <v>72</v>
      </c>
      <c r="J25" s="65" t="s">
        <v>100</v>
      </c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128"/>
      <c r="AC25" s="129"/>
      <c r="AD25" s="130"/>
      <c r="AE25" s="65"/>
    </row>
    <row r="26" spans="1:31" s="4" customFormat="1" ht="12.75" x14ac:dyDescent="0.2">
      <c r="A26" s="65"/>
      <c r="B26" s="133" t="s">
        <v>76</v>
      </c>
      <c r="C26" s="65"/>
      <c r="D26" s="65"/>
      <c r="E26" s="65"/>
      <c r="F26" s="65"/>
      <c r="G26" s="65"/>
      <c r="H26" s="65"/>
      <c r="I26" s="65" t="s">
        <v>72</v>
      </c>
      <c r="J26" s="65" t="s">
        <v>101</v>
      </c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128"/>
      <c r="AC26" s="129"/>
      <c r="AD26" s="130"/>
      <c r="AE26" s="65"/>
    </row>
    <row r="27" spans="1:31" s="4" customFormat="1" ht="12.75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128"/>
      <c r="AC27" s="129"/>
      <c r="AD27" s="130"/>
      <c r="AE27" s="65"/>
    </row>
    <row r="28" spans="1:31" s="4" customFormat="1" ht="12.75" x14ac:dyDescent="0.2">
      <c r="A28" s="65"/>
      <c r="B28" s="131" t="s">
        <v>70</v>
      </c>
      <c r="C28" s="65"/>
      <c r="D28" s="65"/>
      <c r="E28" s="65"/>
      <c r="F28" s="65"/>
      <c r="G28" s="65"/>
      <c r="H28" s="65"/>
      <c r="I28" s="65"/>
      <c r="J28" s="132" t="s">
        <v>77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128"/>
      <c r="AC28" s="129"/>
      <c r="AD28" s="130"/>
      <c r="AE28" s="65"/>
    </row>
    <row r="29" spans="1:31" s="4" customFormat="1" ht="12.75" x14ac:dyDescent="0.2">
      <c r="A29" s="65"/>
      <c r="B29" s="65"/>
      <c r="C29" s="65"/>
      <c r="D29" s="65"/>
      <c r="E29" s="65"/>
      <c r="F29" s="65"/>
      <c r="G29" s="65"/>
      <c r="H29" s="65"/>
      <c r="I29" s="65" t="s">
        <v>72</v>
      </c>
      <c r="J29" s="65" t="s">
        <v>105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128"/>
      <c r="AC29" s="129"/>
      <c r="AD29" s="130"/>
      <c r="AE29" s="65"/>
    </row>
    <row r="30" spans="1:31" s="4" customFormat="1" ht="15" x14ac:dyDescent="0.25">
      <c r="A30" s="65"/>
      <c r="B30" s="133" t="s">
        <v>76</v>
      </c>
      <c r="C30" s="65"/>
      <c r="D30" s="65"/>
      <c r="E30" s="65"/>
      <c r="F30" s="65"/>
      <c r="G30" s="65"/>
      <c r="H30" s="65"/>
      <c r="I30" s="65" t="s">
        <v>72</v>
      </c>
      <c r="J30" s="198" t="s">
        <v>106</v>
      </c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65"/>
      <c r="AB30" s="128"/>
      <c r="AC30" s="129"/>
      <c r="AD30" s="130"/>
      <c r="AE30" s="65"/>
    </row>
    <row r="31" spans="1:31" s="4" customFormat="1" ht="12.75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128"/>
      <c r="AC31" s="129"/>
      <c r="AD31" s="130"/>
      <c r="AE31" s="65"/>
    </row>
    <row r="32" spans="1:31" s="4" customFormat="1" ht="12.75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128"/>
      <c r="AC32" s="129"/>
      <c r="AD32" s="130"/>
      <c r="AE32" s="65"/>
    </row>
    <row r="33" spans="1:31" s="4" customFormat="1" ht="12.75" x14ac:dyDescent="0.2">
      <c r="A33" s="65"/>
      <c r="B33" s="131" t="s">
        <v>78</v>
      </c>
      <c r="C33" s="65"/>
      <c r="D33" s="65"/>
      <c r="E33" s="65"/>
      <c r="F33" s="65"/>
      <c r="G33" s="65"/>
      <c r="H33" s="65"/>
      <c r="I33" s="65"/>
      <c r="J33" s="65" t="s">
        <v>79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28"/>
      <c r="AC33" s="129" t="s">
        <v>90</v>
      </c>
      <c r="AD33" s="130"/>
      <c r="AE33" s="65"/>
    </row>
    <row r="34" spans="1:31" s="4" customFormat="1" ht="12.75" x14ac:dyDescent="0.2">
      <c r="A34" s="65"/>
      <c r="B34" s="131" t="s">
        <v>80</v>
      </c>
      <c r="C34" s="65"/>
      <c r="D34" s="65"/>
      <c r="E34" s="65"/>
      <c r="F34" s="65"/>
      <c r="G34" s="65"/>
      <c r="H34" s="65"/>
      <c r="I34" s="65"/>
      <c r="J34" s="65" t="s">
        <v>97</v>
      </c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128"/>
      <c r="AC34" s="129" t="s">
        <v>91</v>
      </c>
      <c r="AD34" s="130"/>
      <c r="AE34" s="65"/>
    </row>
    <row r="35" spans="1:31" s="4" customFormat="1" ht="12.75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128"/>
      <c r="AC35" s="129" t="s">
        <v>92</v>
      </c>
      <c r="AD35" s="130"/>
      <c r="AE35" s="65"/>
    </row>
    <row r="36" spans="1:31" s="4" customFormat="1" ht="12.75" x14ac:dyDescent="0.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128"/>
      <c r="AC36" s="129"/>
      <c r="AD36" s="130"/>
      <c r="AE36" s="65"/>
    </row>
    <row r="37" spans="1:31" s="4" customFormat="1" ht="15" x14ac:dyDescent="0.25">
      <c r="A37" s="65"/>
      <c r="B37" s="65" t="s">
        <v>113</v>
      </c>
      <c r="C37" s="65"/>
      <c r="D37" s="65"/>
      <c r="E37" s="65"/>
      <c r="F37" s="65"/>
      <c r="G37" s="65"/>
      <c r="H37" s="65"/>
      <c r="I37" s="65"/>
      <c r="J37" s="65" t="s">
        <v>81</v>
      </c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128"/>
      <c r="AC37" s="134" t="s">
        <v>54</v>
      </c>
      <c r="AD37" s="130"/>
      <c r="AE37" s="65"/>
    </row>
    <row r="38" spans="1:31" s="4" customFormat="1" ht="12.75" x14ac:dyDescent="0.2">
      <c r="A38" s="65"/>
      <c r="B38" s="65" t="s">
        <v>114</v>
      </c>
      <c r="C38" s="65"/>
      <c r="D38" s="65"/>
      <c r="E38" s="65"/>
      <c r="F38" s="65"/>
      <c r="G38" s="65"/>
      <c r="H38" s="65"/>
      <c r="I38" s="65"/>
      <c r="J38" s="65" t="s">
        <v>82</v>
      </c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128"/>
      <c r="AC38" s="129"/>
      <c r="AD38" s="130"/>
      <c r="AE38" s="65"/>
    </row>
    <row r="39" spans="1:31" s="4" customFormat="1" ht="15" x14ac:dyDescent="0.25">
      <c r="A39" s="65"/>
      <c r="B39" s="65" t="s">
        <v>115</v>
      </c>
      <c r="C39" s="65"/>
      <c r="D39" s="65"/>
      <c r="E39" s="65"/>
      <c r="F39" s="65"/>
      <c r="G39" s="65"/>
      <c r="H39" s="65"/>
      <c r="I39" s="65"/>
      <c r="J39" s="65" t="s">
        <v>84</v>
      </c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28"/>
      <c r="AC39" s="134" t="s">
        <v>93</v>
      </c>
      <c r="AD39" s="130"/>
      <c r="AE39" s="65"/>
    </row>
    <row r="40" spans="1:31" s="4" customFormat="1" ht="12.75" x14ac:dyDescent="0.2">
      <c r="A40" s="65"/>
      <c r="B40" s="65" t="s">
        <v>116</v>
      </c>
      <c r="C40" s="65"/>
      <c r="D40" s="65"/>
      <c r="E40" s="65"/>
      <c r="F40" s="65"/>
      <c r="G40" s="65"/>
      <c r="H40" s="65"/>
      <c r="I40" s="65"/>
      <c r="J40" s="65" t="s">
        <v>83</v>
      </c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128"/>
      <c r="AC40" s="129"/>
      <c r="AD40" s="130"/>
      <c r="AE40" s="65"/>
    </row>
    <row r="41" spans="1:31" s="4" customFormat="1" ht="15" x14ac:dyDescent="0.25">
      <c r="A41" s="65"/>
      <c r="B41" s="65" t="s">
        <v>117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128"/>
      <c r="AC41" s="138" t="s">
        <v>94</v>
      </c>
      <c r="AD41" s="130"/>
      <c r="AE41" s="65"/>
    </row>
    <row r="42" spans="1:31" s="4" customFormat="1" ht="12.75" x14ac:dyDescent="0.2">
      <c r="A42" s="65"/>
      <c r="B42" s="65"/>
      <c r="C42" s="65"/>
      <c r="D42" s="65"/>
      <c r="E42" s="65"/>
      <c r="F42" s="65"/>
      <c r="G42" s="65"/>
      <c r="H42" s="65"/>
      <c r="I42" s="65"/>
      <c r="J42" s="65" t="s">
        <v>85</v>
      </c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128"/>
      <c r="AC42" s="129" t="s">
        <v>122</v>
      </c>
      <c r="AD42" s="130"/>
      <c r="AE42" s="65"/>
    </row>
    <row r="43" spans="1:31" s="4" customFormat="1" ht="15" x14ac:dyDescent="0.25">
      <c r="A43" s="65"/>
      <c r="B43" s="195"/>
      <c r="C43" s="194"/>
      <c r="D43" s="194"/>
      <c r="E43" s="194"/>
      <c r="F43" s="194"/>
      <c r="G43" s="194"/>
      <c r="H43" s="194"/>
      <c r="I43" s="65"/>
      <c r="J43" s="65" t="s">
        <v>86</v>
      </c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128"/>
      <c r="AC43" s="129" t="s">
        <v>123</v>
      </c>
      <c r="AD43" s="130"/>
      <c r="AE43" s="65"/>
    </row>
    <row r="44" spans="1:31" ht="15" x14ac:dyDescent="0.25">
      <c r="A44" s="70"/>
      <c r="B44" s="195"/>
      <c r="C44" s="194"/>
      <c r="D44" s="194"/>
      <c r="E44" s="194"/>
      <c r="F44" s="194"/>
      <c r="G44" s="194"/>
      <c r="H44" s="194"/>
      <c r="I44" s="70"/>
      <c r="J44" s="65" t="s">
        <v>107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123"/>
      <c r="AC44" s="129" t="s">
        <v>124</v>
      </c>
      <c r="AD44" s="125"/>
      <c r="AE44" s="70"/>
    </row>
    <row r="45" spans="1:31" x14ac:dyDescent="0.2">
      <c r="A45" s="70"/>
      <c r="B45" s="70"/>
      <c r="C45" s="70"/>
      <c r="D45" s="70"/>
      <c r="E45" s="70"/>
      <c r="F45" s="70"/>
      <c r="G45" s="70"/>
      <c r="H45" s="70"/>
      <c r="I45" s="65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123"/>
      <c r="AC45" s="129" t="s">
        <v>125</v>
      </c>
      <c r="AD45" s="125"/>
      <c r="AE45" s="70"/>
    </row>
    <row r="46" spans="1:31" x14ac:dyDescent="0.2">
      <c r="A46" s="70"/>
      <c r="B46" s="131" t="s">
        <v>87</v>
      </c>
      <c r="C46" s="65"/>
      <c r="D46" s="65"/>
      <c r="E46" s="65"/>
      <c r="F46" s="65"/>
      <c r="G46" s="65"/>
      <c r="H46" s="65"/>
      <c r="I46" s="65"/>
      <c r="J46" s="65" t="s">
        <v>88</v>
      </c>
      <c r="K46" s="65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123"/>
      <c r="AC46" s="129"/>
      <c r="AD46" s="125"/>
      <c r="AE46" s="70"/>
    </row>
    <row r="47" spans="1:31" x14ac:dyDescent="0.2">
      <c r="A47" s="70"/>
      <c r="B47" s="65"/>
      <c r="C47" s="65"/>
      <c r="D47" s="65"/>
      <c r="E47" s="65"/>
      <c r="F47" s="65"/>
      <c r="G47" s="65"/>
      <c r="H47" s="65"/>
      <c r="I47" s="65"/>
      <c r="J47" s="65" t="s">
        <v>89</v>
      </c>
      <c r="K47" s="65"/>
      <c r="L47" s="65"/>
      <c r="M47" s="65"/>
      <c r="N47" s="65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123"/>
      <c r="AC47" s="129"/>
      <c r="AD47" s="125"/>
      <c r="AE47" s="70"/>
    </row>
    <row r="48" spans="1:31" x14ac:dyDescent="0.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65"/>
      <c r="M48" s="65"/>
      <c r="N48" s="65"/>
      <c r="O48" s="65"/>
      <c r="P48" s="65"/>
      <c r="Q48" s="65"/>
      <c r="R48" s="65"/>
      <c r="S48" s="70"/>
      <c r="T48" s="70"/>
      <c r="U48" s="70"/>
      <c r="V48" s="70"/>
      <c r="W48" s="70"/>
      <c r="X48" s="70"/>
      <c r="Y48" s="70"/>
      <c r="Z48" s="70"/>
      <c r="AA48" s="70"/>
      <c r="AB48" s="123"/>
      <c r="AC48" s="129"/>
      <c r="AD48" s="125"/>
      <c r="AE48" s="70"/>
    </row>
    <row r="49" spans="1:3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65"/>
      <c r="M49" s="65"/>
      <c r="N49" s="65"/>
      <c r="O49" s="65"/>
      <c r="P49" s="65"/>
      <c r="Q49" s="65"/>
      <c r="R49" s="65"/>
      <c r="S49" s="70"/>
      <c r="T49" s="70"/>
      <c r="U49" s="70"/>
      <c r="V49" s="70"/>
      <c r="W49" s="70"/>
      <c r="X49" s="70"/>
      <c r="Y49" s="70"/>
      <c r="Z49" s="70"/>
      <c r="AA49" s="70"/>
      <c r="AB49" s="135"/>
      <c r="AC49" s="136"/>
      <c r="AD49" s="137"/>
      <c r="AE49" s="70"/>
    </row>
    <row r="50" spans="1:31" x14ac:dyDescent="0.2">
      <c r="A50" s="70"/>
      <c r="B50" s="51" t="s">
        <v>108</v>
      </c>
      <c r="C50" s="65"/>
      <c r="D50" s="65"/>
      <c r="E50" s="65"/>
      <c r="F50" s="65"/>
      <c r="G50" s="65"/>
      <c r="H50" s="65"/>
      <c r="I50" s="65"/>
      <c r="J50" s="52" t="s">
        <v>109</v>
      </c>
      <c r="K50" s="65"/>
      <c r="L50" s="65"/>
      <c r="M50" s="65"/>
      <c r="N50" s="65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</row>
    <row r="51" spans="1:31" x14ac:dyDescent="0.2">
      <c r="A51" s="70"/>
      <c r="B51" s="51"/>
      <c r="C51" s="65"/>
      <c r="D51" s="65"/>
      <c r="E51" s="65"/>
      <c r="F51" s="65"/>
      <c r="G51" s="65"/>
      <c r="H51" s="65"/>
      <c r="I51" s="65"/>
      <c r="J51" s="52" t="s">
        <v>110</v>
      </c>
      <c r="K51" s="65"/>
      <c r="L51" s="65"/>
      <c r="M51" s="65"/>
      <c r="N51" s="65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</row>
    <row r="52" spans="1:31" x14ac:dyDescent="0.2">
      <c r="A52" s="70"/>
      <c r="B52" s="51"/>
      <c r="C52" s="65"/>
      <c r="D52" s="65"/>
      <c r="E52" s="65"/>
      <c r="F52" s="65"/>
      <c r="G52" s="65"/>
      <c r="H52" s="65"/>
      <c r="I52" s="65"/>
      <c r="J52" s="65" t="s">
        <v>111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</row>
    <row r="53" spans="1:31" x14ac:dyDescent="0.2">
      <c r="A53" s="70"/>
      <c r="B53" s="51"/>
      <c r="C53" s="65"/>
      <c r="D53" s="65"/>
      <c r="E53" s="65"/>
      <c r="F53" s="65"/>
      <c r="G53" s="65"/>
      <c r="H53" s="65"/>
      <c r="I53" s="65"/>
      <c r="J53" s="52" t="s">
        <v>112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</row>
    <row r="54" spans="1:31" x14ac:dyDescent="0.2">
      <c r="A54" s="70"/>
      <c r="B54" s="65"/>
      <c r="C54" s="65"/>
      <c r="D54" s="65"/>
      <c r="E54" s="65"/>
      <c r="F54" s="65"/>
      <c r="G54" s="65"/>
      <c r="H54" s="65"/>
      <c r="I54" s="65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</row>
    <row r="55" spans="1:31" x14ac:dyDescent="0.2">
      <c r="A55" s="70"/>
      <c r="B55" s="70"/>
      <c r="C55" s="70"/>
      <c r="D55" s="70"/>
      <c r="E55" s="70"/>
      <c r="F55" s="70"/>
      <c r="G55" s="70"/>
      <c r="H55" s="70"/>
      <c r="I55" s="70"/>
      <c r="J55" s="65" t="s">
        <v>118</v>
      </c>
      <c r="K55" s="65"/>
      <c r="L55" s="65"/>
      <c r="M55" s="65"/>
      <c r="N55" s="65"/>
      <c r="O55" s="65"/>
      <c r="P55" s="65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</row>
    <row r="56" spans="1:31" x14ac:dyDescent="0.2">
      <c r="A56" s="70"/>
      <c r="B56" s="70"/>
      <c r="C56" s="70"/>
      <c r="D56" s="70"/>
      <c r="E56" s="70"/>
      <c r="F56" s="70"/>
      <c r="G56" s="70"/>
      <c r="H56" s="70"/>
      <c r="I56" s="70"/>
      <c r="J56" s="65" t="s">
        <v>119</v>
      </c>
      <c r="K56" s="65"/>
      <c r="L56" s="65"/>
      <c r="M56" s="65"/>
      <c r="N56" s="65"/>
      <c r="O56" s="65"/>
      <c r="P56" s="65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</row>
    <row r="57" spans="1:31" ht="15" x14ac:dyDescent="0.25">
      <c r="A57" s="70"/>
      <c r="B57" s="70"/>
      <c r="C57" s="70"/>
      <c r="D57" s="70"/>
      <c r="E57" s="70"/>
      <c r="F57" s="70"/>
      <c r="G57" s="70"/>
      <c r="H57" s="70"/>
      <c r="I57" s="70"/>
      <c r="J57" s="65" t="s">
        <v>120</v>
      </c>
      <c r="K57" s="65"/>
      <c r="L57" s="65"/>
      <c r="M57" s="196"/>
      <c r="N57" s="197"/>
      <c r="O57" s="197"/>
      <c r="P57" s="197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</row>
    <row r="58" spans="1:31" ht="15" x14ac:dyDescent="0.25">
      <c r="A58" s="70"/>
      <c r="B58" s="70"/>
      <c r="C58" s="70"/>
      <c r="D58" s="70"/>
      <c r="E58" s="70"/>
      <c r="F58" s="70"/>
      <c r="G58" s="70"/>
      <c r="H58" s="70"/>
      <c r="I58" s="70"/>
      <c r="J58" s="195"/>
      <c r="K58" s="194"/>
      <c r="L58" s="194"/>
      <c r="M58" s="194"/>
      <c r="N58" s="194"/>
      <c r="O58" s="194"/>
      <c r="P58" s="194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</row>
    <row r="59" spans="1:31" ht="15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195" t="s">
        <v>121</v>
      </c>
      <c r="K59" s="194"/>
      <c r="L59" s="194"/>
      <c r="M59" s="194"/>
      <c r="N59" s="194"/>
      <c r="O59" s="194"/>
      <c r="P59" s="194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</row>
    <row r="60" spans="1:31" x14ac:dyDescent="0.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</row>
    <row r="61" spans="1:31" x14ac:dyDescent="0.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</row>
    <row r="62" spans="1:31" x14ac:dyDescent="0.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</row>
    <row r="63" spans="1:31" x14ac:dyDescent="0.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</row>
    <row r="64" spans="1:31" x14ac:dyDescent="0.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</row>
    <row r="65" spans="1:31" x14ac:dyDescent="0.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</row>
    <row r="66" spans="1:31" x14ac:dyDescent="0.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</row>
  </sheetData>
  <sheetProtection algorithmName="SHA-512" hashValue="XhFQUAPie/oUj0D0UqUo/jXmYl8cL0CNP1loNT08jexK51aiXCCG0rtok1uNK8yNauoAMPgJbt4u0qq4oqPDpg==" saltValue="UhLrY2yXmJdl6+WMCPerHA==" spinCount="100000" sheet="1" objects="1" scenarios="1"/>
  <mergeCells count="7">
    <mergeCell ref="J59:P59"/>
    <mergeCell ref="M57:P57"/>
    <mergeCell ref="B43:H43"/>
    <mergeCell ref="B44:H44"/>
    <mergeCell ref="J21:W21"/>
    <mergeCell ref="J30:Z30"/>
    <mergeCell ref="J58:P58"/>
  </mergeCells>
  <phoneticPr fontId="2" type="noConversion"/>
  <conditionalFormatting sqref="B3:H9">
    <cfRule type="cellIs" dxfId="1" priority="1" stopIfTrue="1" operator="equal">
      <formula>"X"</formula>
    </cfRule>
    <cfRule type="cellIs" dxfId="0" priority="2" stopIfTrue="1" operator="equal">
      <formula>"X"</formula>
    </cfRule>
  </conditionalFormatting>
  <hyperlinks>
    <hyperlink ref="AC37" r:id="rId1" xr:uid="{00000000-0004-0000-0200-000000000000}"/>
    <hyperlink ref="AC39" r:id="rId2" xr:uid="{00000000-0004-0000-0200-000001000000}"/>
    <hyperlink ref="J59" r:id="rId3" display="www.aktenbuchen.de" xr:uid="{00000000-0004-0000-0200-000002000000}"/>
    <hyperlink ref="AC41" r:id="rId4" xr:uid="{00000000-0004-0000-0200-000003000000}"/>
  </hyperlinks>
  <pageMargins left="0.78740157499999996" right="0.78740157499999996" top="0.984251969" bottom="0.984251969" header="0.4921259845" footer="0.4921259845"/>
  <pageSetup paperSize="9" orientation="portrait" horizontalDpi="0" verticalDpi="0" r:id="rId5"/>
  <headerFooter alignWithMargins="0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Auswertung Teilsystem 12 22</vt:lpstr>
      <vt:lpstr>Details Teilsystem 12 22</vt:lpstr>
      <vt:lpstr>Vorteile und Nachteile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 Wolfgang</dc:creator>
  <cp:lastModifiedBy>User</cp:lastModifiedBy>
  <dcterms:created xsi:type="dcterms:W3CDTF">2016-04-04T12:18:27Z</dcterms:created>
  <dcterms:modified xsi:type="dcterms:W3CDTF">2023-09-03T17:02:01Z</dcterms:modified>
</cp:coreProperties>
</file>